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ויקטור\שוטף\ביקורת\ביקורת 2023\רבעון 4.2023\"/>
    </mc:Choice>
  </mc:AlternateContent>
  <xr:revisionPtr revIDLastSave="0" documentId="13_ncr:1_{E2DCE676-7656-4AF9-9120-9BDB9A07406D}" xr6:coauthVersionLast="47" xr6:coauthVersionMax="47" xr10:uidLastSave="{00000000-0000-0000-0000-000000000000}"/>
  <bookViews>
    <workbookView xWindow="-120" yWindow="-120" windowWidth="29040" windowHeight="15840" xr2:uid="{E27C6017-77B1-481D-ADCD-15A1191B66F4}"/>
  </bookViews>
  <sheets>
    <sheet name="נספח 1" sheetId="2" r:id="rId1"/>
    <sheet name="נספח 2" sheetId="3" r:id="rId2"/>
    <sheet name="נספח 3" sheetId="4" r:id="rId3"/>
  </sheets>
  <definedNames>
    <definedName name="_xlnm.Print_Titles" localSheetId="0">'נספח 1'!$1:$3</definedName>
    <definedName name="_xlnm.Print_Titles" localSheetId="2">'נספח 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55" i="2"/>
  <c r="B124" i="4"/>
  <c r="B67" i="4"/>
  <c r="B126" i="4" l="1"/>
  <c r="B26" i="2"/>
  <c r="B95" i="4"/>
  <c r="B42" i="2" s="1"/>
  <c r="B100" i="4"/>
  <c r="B43" i="2" s="1"/>
  <c r="B88" i="4"/>
  <c r="B40" i="2" s="1"/>
  <c r="B41" i="2"/>
  <c r="B23" i="4"/>
  <c r="B37" i="2" s="1"/>
  <c r="B17" i="4"/>
  <c r="B36" i="2" s="1"/>
  <c r="B30" i="3"/>
  <c r="B11" i="2" s="1"/>
  <c r="B9" i="2" s="1"/>
  <c r="B19" i="3"/>
  <c r="B7" i="2" s="1"/>
  <c r="B5" i="2" s="1"/>
  <c r="A3" i="4"/>
  <c r="A1" i="4"/>
  <c r="A3" i="3"/>
  <c r="A1" i="3"/>
  <c r="B35" i="2" l="1"/>
  <c r="B46" i="2" s="1"/>
  <c r="B50" i="2" s="1"/>
  <c r="B108" i="4"/>
  <c r="B58" i="3"/>
  <c r="B24" i="2"/>
  <c r="B30" i="2" s="1"/>
  <c r="B63" i="2" s="1"/>
  <c r="B53" i="2" l="1"/>
  <c r="B57" i="2"/>
  <c r="B59" i="2" s="1"/>
</calcChain>
</file>

<file path=xl/sharedStrings.xml><?xml version="1.0" encoding="utf-8"?>
<sst xmlns="http://schemas.openxmlformats.org/spreadsheetml/2006/main" count="207" uniqueCount="165">
  <si>
    <t>נספח 1 - סך ההוצאות הישירות ששולמו בעד כל סוג של הוצאה ישירה לתקופה המסתיימת ביום</t>
  </si>
  <si>
    <t>הוצאות ישירות שאינן מסוג עמלת ניהול חיצוני</t>
  </si>
  <si>
    <t>1 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</si>
  <si>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</si>
  <si>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</si>
  <si>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</si>
  <si>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</si>
  <si>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</si>
  <si>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</t>
  </si>
  <si>
    <t>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</si>
  <si>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</si>
  <si>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</si>
  <si>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 . סך הוצאות בעד ניהול תביעות</t>
  </si>
  <si>
    <t>6 . סך הוצאות בעד מתן משכנתאות</t>
  </si>
  <si>
    <t>הוצאות ישירות מסוג עמלת ניהול חיצוני</t>
  </si>
  <si>
    <t>10 . סך דמי ניהול משתנים – החלק מתשלום עמלת ניהול חיצוני שנגזר מתשואת הנכסים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</si>
  <si>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</si>
  <si>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</si>
  <si>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</si>
  <si>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</si>
  <si>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7 . סך הכל הוצאות ישירות שאינן מסוג עמלת ניהול חיצוני (סכום סעיפים 1 עד 6 )</t>
  </si>
  <si>
    <t>8 . שווי ממוצע של נכסי הקופה או המסלול (ממוצע פשוט של סעיפים 8 א ו- 8 ב)</t>
  </si>
  <si>
    <t>11 . סה"כ הוצאות ישירות מסוג "עמלת ניהול חיצוני" (סכום סעיפים 11 .א עד 11 .ט)</t>
  </si>
  <si>
    <t>אלפי ₪</t>
  </si>
  <si>
    <t>ט. סך תשלומים בגין השקעה בקרן טכנולוגיה עילית</t>
  </si>
  <si>
    <t>12 . שיעור עמלת ניהול חיצוני בפועל לפני החזר, ככל שבוצע (חלוקה של סעיף 11 בסעיף 8 .ב)</t>
  </si>
  <si>
    <t>13 . שיעור מגבלת עמלת ניהול חיצוני שהמשקיע המוסדי הצהיר עליה עבור שנת הכספים שהסתיימה</t>
  </si>
  <si>
    <t>15 .א סכום שהוחזר לחוסכים (אם הוחזר)</t>
  </si>
  <si>
    <t>סך הכל הוצאות ישירות בפועל (למעט דמי ניהול משתנים כאמור בסעיף 10)</t>
  </si>
  <si>
    <t>17 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</si>
  <si>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</si>
  <si>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19 . De 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</si>
  <si>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</si>
  <si>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</si>
  <si>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</si>
  <si>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עמלות קסטודיאן</t>
  </si>
  <si>
    <t>נספח 2 – פרוט עמלות והוצאות שאינן עמלות ניהול חיצוני לשנה המסתיימת ביום:</t>
  </si>
  <si>
    <t>(1) ברוקר א'</t>
  </si>
  <si>
    <t>(2) ברוקר ב'</t>
  </si>
  <si>
    <t>(3) אחרים</t>
  </si>
  <si>
    <t>סך עמלות ברוקראז'</t>
  </si>
  <si>
    <t>(1) קסטודיאן א'</t>
  </si>
  <si>
    <t>(2) קסטודיאן ב'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</si>
  <si>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</si>
  <si>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</si>
  <si>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</si>
  <si>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הוצאה הנובעת ממתן משכנתא</t>
  </si>
  <si>
    <t>סך עמלות קסטודיאן</t>
  </si>
  <si>
    <t>סך הוצאות הנובעות מהשקעה בניירות ערך לא סחירים או ממתן הלוואה</t>
  </si>
  <si>
    <t>(1) גוף/יחיד א'</t>
  </si>
  <si>
    <t>(2) גוף/יחיד ב'</t>
  </si>
  <si>
    <t>סך הוצאות הנובעות מהשקעה בזכויות מקרקעין</t>
  </si>
  <si>
    <t>מסים החלים על הנכסים, ההכנסות והעסקאות</t>
  </si>
  <si>
    <t>סך הוצאות הנובעות בעד ניהול תביעה או תובענה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</si>
  <si>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</si>
  <si>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</si>
  <si>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</si>
  <si>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</si>
  <si>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תשלום הנובע מהשקעה בקרנות השקעה בחו"ל</t>
  </si>
  <si>
    <t>תשלום למנהל תיקים ישראלי</t>
  </si>
  <si>
    <t>תשלום למנהל תיקים זר</t>
  </si>
  <si>
    <t>קרן נאמנות ישראלית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</si>
  <si>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</si>
  <si>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</si>
  <si>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ישראליים</t>
  </si>
  <si>
    <t>סך תשלום למנהלי תיקים זרים</t>
  </si>
  <si>
    <t>סך תשלומים בגין השקעה בקרן סל כאשר 75% לפחות מנכסי הקרן הם נכסים 
שלא הונפקו במדינת ישראל ואינם נסחרים או מוחזקים בה</t>
  </si>
  <si>
    <t>סך תשלומים בגין השקעה בקרן סל כאשר 75% לפחות מנכסי הקרן הם נכסים 
שהונפקו במדינת ישראל לפי מדדים שעליהם הורה הממונה ובתנאים שהורה</t>
  </si>
  <si>
    <t>סך תשלום למנהלי קרנות סל</t>
  </si>
  <si>
    <t>סך תשלום למנהלי קרן סל</t>
  </si>
  <si>
    <t>תשלומים בגין השקעה בקרן טכנולוגיה עילית</t>
  </si>
  <si>
    <t>סך הכל עמלות ניהול חיצוני</t>
  </si>
  <si>
    <t>(1) מנהל קרנות א'</t>
  </si>
  <si>
    <t>(2) מנהל קרנות ב'</t>
  </si>
  <si>
    <t>תשלום בגין השקעה בקרנות נאמנות זרות כאשר 75% לפחות מנכסי הקרן 
מושקעים בנכסים שלא הונפקו במדינת ישראל ואינם נסחרים או מוחזקים בה</t>
  </si>
  <si>
    <t>סך תשלומים למנהלי קרנות נאמנות ישראליות</t>
  </si>
  <si>
    <t>סך תשלומים בגין השקעה בקרנות נאמנות זרות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</si>
  <si>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</si>
  <si>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</si>
  <si>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</si>
  <si>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</si>
  <si>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14 . ההפרש בין שיעור מגבלת עמלת ניהול חיצוני מוצהרת לבין שיעור עמלת ניהול חיצוני בפועל 
(סעיף 13 פחות סעיף 12)</t>
  </si>
  <si>
    <t>15 .ב שיעור עמלת ניהול חיצוני בפועל לאחר החזר, 
(חלוקה של התוצאה של סעיף 11 בניכוי סעיף 15 א, בסעיף 8 .ב)</t>
  </si>
  <si>
    <t>2. סך הכל דמי שמירה בשל ניירות ערך סחירים וכל עמלה שגובה 
מי שמבצע את משמרות ניירות הערך  (קסטודיאן)</t>
  </si>
  <si>
    <t>אוסקר</t>
  </si>
  <si>
    <t>בנק הפועלים</t>
  </si>
  <si>
    <t>מיטב דש</t>
  </si>
  <si>
    <t>בנק מזרחי</t>
  </si>
  <si>
    <t>אקסלנס</t>
  </si>
  <si>
    <t>בנק דיסקונט</t>
  </si>
  <si>
    <t>בנק לאומי</t>
  </si>
  <si>
    <t>לידר</t>
  </si>
  <si>
    <t>אי.בי.אי</t>
  </si>
  <si>
    <t>קרן אלפא ערך</t>
  </si>
  <si>
    <t>Noked Long</t>
  </si>
  <si>
    <t>Noked Bond</t>
  </si>
  <si>
    <t>Brosh Capital</t>
  </si>
  <si>
    <t>Brosh Equity C</t>
  </si>
  <si>
    <t>Brosh Equity B</t>
  </si>
  <si>
    <t>Vertical LP</t>
  </si>
  <si>
    <t>Vertical Long</t>
  </si>
  <si>
    <t>Vertical Bond</t>
  </si>
  <si>
    <t>Hazavim Long</t>
  </si>
  <si>
    <t>Hazavim Bnd</t>
  </si>
  <si>
    <t>גלבוע אקוויטי ישראל</t>
  </si>
  <si>
    <t>Lucid Alternative</t>
  </si>
  <si>
    <t>תכלית תל בונד 0</t>
  </si>
  <si>
    <t>תכלית תל בונד צ</t>
  </si>
  <si>
    <t>קסם תל בונד 20</t>
  </si>
  <si>
    <t>קסם תא 125</t>
  </si>
  <si>
    <t>קסם תא בנקים</t>
  </si>
  <si>
    <t>קסם תל בונד צמו</t>
  </si>
  <si>
    <t>פסגות סל תל בונ</t>
  </si>
  <si>
    <t>הראל סל תא 125</t>
  </si>
  <si>
    <t>הראל סל תא בנקי</t>
  </si>
  <si>
    <t>.MTFתא35</t>
  </si>
  <si>
    <t>.MTFתא90</t>
  </si>
  <si>
    <t>.MTFתא125</t>
  </si>
  <si>
    <t>הראל סל תל בונד</t>
  </si>
  <si>
    <t>.MTFתא-בנייה</t>
  </si>
  <si>
    <t>קסם.תא סקט באלנ</t>
  </si>
  <si>
    <t>תכלית גרמניה 30</t>
  </si>
  <si>
    <t>SPDR S&amp;P 500 ET</t>
  </si>
  <si>
    <t>SPDR DOW JONES</t>
  </si>
  <si>
    <t>ENERGY SELECT S</t>
  </si>
  <si>
    <t>INVESCO QQQ TRU</t>
  </si>
  <si>
    <t>ISHARES MSCI IT</t>
  </si>
  <si>
    <t>TECHNOLOGY SELE</t>
  </si>
  <si>
    <t>ISHARES MSCI GE</t>
  </si>
  <si>
    <t>FINANCIAL SELEC</t>
  </si>
  <si>
    <t>VANECK VECTORS</t>
  </si>
  <si>
    <t>CONSUMER DISCRE</t>
  </si>
  <si>
    <t>UTILITIES SELEC</t>
  </si>
  <si>
    <t>INDUSTRIAL SELE</t>
  </si>
  <si>
    <t>CONSUMER STAPLE</t>
  </si>
  <si>
    <t>HEALTH CARE SEL</t>
  </si>
  <si>
    <t>ISHARES MSCI EM</t>
  </si>
  <si>
    <t>ISHARES SEMICON</t>
  </si>
  <si>
    <t>SPDR S&amp;P REGION</t>
  </si>
  <si>
    <t>SPDR S&amp;P RETAIL</t>
  </si>
  <si>
    <t>ISHARES MSCI AL</t>
  </si>
  <si>
    <t>INVESCO S&amp;P SMA</t>
  </si>
  <si>
    <t>INVESCO KBW BAN</t>
  </si>
  <si>
    <t>ISHARES MSCI CH</t>
  </si>
  <si>
    <t>KRANESHARES CSI</t>
  </si>
  <si>
    <t>US GLOBAL JETS</t>
  </si>
  <si>
    <t>ARK INNOVATION</t>
  </si>
  <si>
    <t>COMMUNICATION S</t>
  </si>
  <si>
    <t>הראל אנד אג"ח COCO</t>
  </si>
  <si>
    <t>Sumi trust investment funds</t>
  </si>
  <si>
    <t>Marketfield George town</t>
  </si>
  <si>
    <t>ה. סך תשלומים בגין השקעה בקרנות סל כאשר 75 אחוזים לפחות מנכסי הקרן הם
נכסים שהונפקו במדינת ישראל לפי מדדים שעליהם הורה הממונה ובתנאים שהורה</t>
  </si>
  <si>
    <t>ו. סך תשלומים בגין השקעה בקרנות סל כאשר 75 אחוזים לפחות מנכסי הקרן הם
נכסים שלא הונפקו במדינת ישראל ואינם נסחרים או מוחזקים בה</t>
  </si>
  <si>
    <t>ח. סך תשלומים בגין השקעה בקרנות נאמנות זרות כאשר 75 אחוזים לפחות מנכסי
הקרן מושקעים בנכסים שלא הונפקו במדינת ישראל ואינם נסחרים או מוחזקים בה</t>
  </si>
  <si>
    <t>ז. סך תשלומים בגין השקעה בקרנות נאמנות ישראליות כאשר 75 אחוזים לפחות מנכסי הקרן
 מושקעים בנכסים שהונפקו במדינת ישראל לפי מדדים שעליהם הורה הממונה ובתנאים שהורה</t>
  </si>
  <si>
    <t>סך תשלומים בגין השקעה בקרנות נאמנות ישראליות כאשר 75 אחוזים לפחות מנכסי הקרן
מושקעים בנכסים שהונפקו במדינת ישראל לפי מדדים שעליהם הורה הממונה ובתנאים שהורה</t>
  </si>
  <si>
    <t>א. השווי המשוערך של נכסי הקופה או המסלול נכון ליום 31 בדצמבר של שנת
הכספים שהסתיימה 2023</t>
  </si>
  <si>
    <t>16 . סך כל הוצאות ישירות (סכום של סעיף 7 וסעיף 11 בניכוי סעיף 15 א)</t>
  </si>
  <si>
    <t>9. שיעור שנתי של הוצאות ישירות שאינן מסוג עמלת ניהול חיצוני 
(חלוקה של סעיף 7 בסעיף 8)</t>
  </si>
  <si>
    <t xml:space="preserve">עוצ"מ חברה לניהול קופות גמל והשתלמות בע"מ. תוכנית קרן השתלמות עוצ"מ  </t>
  </si>
  <si>
    <t>תכלית תא 125 סד</t>
  </si>
  <si>
    <t>פסגות סל תא 125</t>
  </si>
  <si>
    <t>פסגות סל גרמניה</t>
  </si>
  <si>
    <t>ב. השווי המשוערך של נכסי הקופה או המסלול נכון ליום 31 בדצמבר של שנת 
הכספים שהסתיימה 2022 או לתקופה אחרת לפי העניין</t>
  </si>
  <si>
    <t>18 . שיעור מגבלת עמלת ניהול חיצוני שהמשקיע המוסדי הצהיר עליה בהתאם לתקנה 2 א
       לתקנות הוצאות ישירות עבור שנת הכספים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</si>
</sst>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1010000]d\.m\.yyyy;@"/>
    <numFmt numFmtId="165" formatCode="[$-1010000]d\.m\.yy;@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readingOrder="2"/>
    </xf>
    <xf numFmtId="0" fontId="1" fillId="0" borderId="0" xfId="0" applyFont="1"/>
    <xf numFmtId="0" fontId="2" fillId="0" borderId="1" xfId="0" applyFont="1" applyBorder="1" applyAlignment="1">
      <alignment horizontal="right" readingOrder="2"/>
    </xf>
    <xf numFmtId="0" fontId="1" fillId="0" borderId="1" xfId="0" applyFont="1" applyBorder="1" applyAlignment="1">
      <alignment horizontal="right" readingOrder="2"/>
    </xf>
    <xf numFmtId="0" fontId="1" fillId="0" borderId="1" xfId="0" applyFont="1" applyBorder="1"/>
    <xf numFmtId="0" fontId="2" fillId="0" borderId="1" xfId="0" applyFont="1" applyBorder="1" applyAlignment="1">
      <alignment horizontal="right" indent="2" readingOrder="2"/>
    </xf>
    <xf numFmtId="0" fontId="2" fillId="0" borderId="1" xfId="0" applyFont="1" applyBorder="1"/>
    <xf numFmtId="0" fontId="1" fillId="0" borderId="1" xfId="0" applyFont="1" applyBorder="1" applyAlignment="1">
      <alignment horizontal="right" wrapText="1" readingOrder="2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readingOrder="2"/>
    </xf>
    <xf numFmtId="0" fontId="1" fillId="2" borderId="2" xfId="0" applyFont="1" applyFill="1" applyBorder="1" applyAlignment="1">
      <alignment horizontal="right" readingOrder="2"/>
    </xf>
    <xf numFmtId="164" fontId="1" fillId="2" borderId="3" xfId="0" applyNumberFormat="1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right"/>
    </xf>
    <xf numFmtId="0" fontId="1" fillId="2" borderId="4" xfId="0" applyFont="1" applyFill="1" applyBorder="1"/>
    <xf numFmtId="165" fontId="1" fillId="2" borderId="3" xfId="0" applyNumberFormat="1" applyFont="1" applyFill="1" applyBorder="1" applyAlignment="1">
      <alignment horizontal="center" vertical="center"/>
    </xf>
    <xf numFmtId="43" fontId="2" fillId="0" borderId="1" xfId="1" applyFont="1" applyBorder="1"/>
    <xf numFmtId="43" fontId="1" fillId="0" borderId="1" xfId="1" applyFont="1" applyBorder="1"/>
    <xf numFmtId="43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 wrapText="1" indent="2" readingOrder="2"/>
    </xf>
    <xf numFmtId="10" fontId="1" fillId="0" borderId="1" xfId="0" applyNumberFormat="1" applyFont="1" applyBorder="1"/>
    <xf numFmtId="43" fontId="1" fillId="2" borderId="1" xfId="1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AA07-853E-4D3E-8E25-A5E9649105B3}">
  <dimension ref="A1:B63"/>
  <sheetViews>
    <sheetView rightToLeft="1" tabSelected="1" view="pageBreakPreview" topLeftCell="A44" zoomScale="115" zoomScaleNormal="115" zoomScaleSheetLayoutView="115" workbookViewId="0">
      <selection activeCell="A63" sqref="A63"/>
    </sheetView>
  </sheetViews>
  <sheetFormatPr defaultRowHeight="15" x14ac:dyDescent="0.25"/>
  <cols>
    <col min="1" max="1" width="71.625" style="2" customWidth="1"/>
    <col min="2" max="2" width="9.75" style="1" bestFit="1" customWidth="1"/>
    <col min="3" max="16384" width="9" style="1"/>
  </cols>
  <sheetData>
    <row r="1" spans="1:2" x14ac:dyDescent="0.25">
      <c r="A1" s="12" t="s">
        <v>159</v>
      </c>
      <c r="B1" s="25" t="s">
        <v>23</v>
      </c>
    </row>
    <row r="2" spans="1:2" x14ac:dyDescent="0.25">
      <c r="A2" s="13" t="s">
        <v>0</v>
      </c>
      <c r="B2" s="26"/>
    </row>
    <row r="3" spans="1:2" x14ac:dyDescent="0.25">
      <c r="A3" s="14">
        <v>45291</v>
      </c>
      <c r="B3" s="26"/>
    </row>
    <row r="4" spans="1:2" s="3" customFormat="1" x14ac:dyDescent="0.25">
      <c r="A4" s="5" t="s">
        <v>1</v>
      </c>
      <c r="B4" s="6"/>
    </row>
    <row r="5" spans="1:2" s="3" customFormat="1" x14ac:dyDescent="0.25">
      <c r="A5" s="5" t="s">
        <v>2</v>
      </c>
      <c r="B5" s="5">
        <f>SUM(B6:B7)</f>
        <v>23.449999999999996</v>
      </c>
    </row>
    <row r="6" spans="1:2" x14ac:dyDescent="0.25">
      <c r="A6" s="7" t="s">
        <v>3</v>
      </c>
      <c r="B6" s="4"/>
    </row>
    <row r="7" spans="1:2" x14ac:dyDescent="0.25">
      <c r="A7" s="7" t="s">
        <v>4</v>
      </c>
      <c r="B7" s="18">
        <f>'נספח 2'!B19</f>
        <v>23.449999999999996</v>
      </c>
    </row>
    <row r="8" spans="1:2" x14ac:dyDescent="0.25">
      <c r="A8" s="4"/>
      <c r="B8" s="10"/>
    </row>
    <row r="9" spans="1:2" s="3" customFormat="1" ht="30" x14ac:dyDescent="0.25">
      <c r="A9" s="9" t="s">
        <v>83</v>
      </c>
      <c r="B9" s="6">
        <f>SUM(B10:B11)</f>
        <v>15.31</v>
      </c>
    </row>
    <row r="10" spans="1:2" x14ac:dyDescent="0.25">
      <c r="A10" s="7" t="s">
        <v>5</v>
      </c>
      <c r="B10" s="8"/>
    </row>
    <row r="11" spans="1:2" x14ac:dyDescent="0.25">
      <c r="A11" s="7" t="s">
        <v>6</v>
      </c>
      <c r="B11" s="18">
        <f>'נספח 2'!B30</f>
        <v>15.31</v>
      </c>
    </row>
    <row r="12" spans="1:2" x14ac:dyDescent="0.25">
      <c r="A12" s="4"/>
      <c r="B12" s="10"/>
    </row>
    <row r="13" spans="1:2" s="3" customFormat="1" x14ac:dyDescent="0.25">
      <c r="A13" s="5" t="s">
        <v>7</v>
      </c>
      <c r="B13" s="6"/>
    </row>
    <row r="14" spans="1:2" x14ac:dyDescent="0.25">
      <c r="A14" s="7" t="s">
        <v>8</v>
      </c>
      <c r="B14" s="8"/>
    </row>
    <row r="15" spans="1:2" x14ac:dyDescent="0.25">
      <c r="A15" s="7" t="s">
        <v>9</v>
      </c>
      <c r="B15" s="8"/>
    </row>
    <row r="16" spans="1:2" x14ac:dyDescent="0.25">
      <c r="A16" s="7" t="s">
        <v>10</v>
      </c>
      <c r="B16" s="8"/>
    </row>
    <row r="17" spans="1:2" x14ac:dyDescent="0.25">
      <c r="A17" s="7"/>
      <c r="B17" s="18"/>
    </row>
    <row r="18" spans="1:2" s="3" customFormat="1" x14ac:dyDescent="0.25">
      <c r="A18" s="5" t="s">
        <v>11</v>
      </c>
      <c r="B18" s="19"/>
    </row>
    <row r="19" spans="1:2" s="3" customFormat="1" x14ac:dyDescent="0.25">
      <c r="A19" s="5"/>
      <c r="B19" s="11"/>
    </row>
    <row r="20" spans="1:2" s="3" customFormat="1" x14ac:dyDescent="0.25">
      <c r="A20" s="5" t="s">
        <v>12</v>
      </c>
      <c r="B20" s="19"/>
    </row>
    <row r="21" spans="1:2" s="3" customFormat="1" x14ac:dyDescent="0.25">
      <c r="A21" s="5"/>
      <c r="B21" s="11"/>
    </row>
    <row r="22" spans="1:2" s="3" customFormat="1" x14ac:dyDescent="0.25">
      <c r="A22" s="5" t="s">
        <v>13</v>
      </c>
      <c r="B22" s="19"/>
    </row>
    <row r="23" spans="1:2" s="3" customFormat="1" x14ac:dyDescent="0.25">
      <c r="A23" s="5"/>
      <c r="B23" s="11"/>
    </row>
    <row r="24" spans="1:2" s="3" customFormat="1" x14ac:dyDescent="0.25">
      <c r="A24" s="5" t="s">
        <v>20</v>
      </c>
      <c r="B24" s="19">
        <f>+B7+B11</f>
        <v>38.76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21</v>
      </c>
      <c r="B26" s="19">
        <f>(B27+B28)/2</f>
        <v>54535.5</v>
      </c>
    </row>
    <row r="27" spans="1:2" ht="30" x14ac:dyDescent="0.25">
      <c r="A27" s="22" t="s">
        <v>156</v>
      </c>
      <c r="B27" s="18">
        <v>55986</v>
      </c>
    </row>
    <row r="28" spans="1:2" ht="30" x14ac:dyDescent="0.25">
      <c r="A28" s="22" t="s">
        <v>163</v>
      </c>
      <c r="B28" s="18">
        <v>53085</v>
      </c>
    </row>
    <row r="29" spans="1:2" x14ac:dyDescent="0.25">
      <c r="A29" s="4"/>
      <c r="B29" s="10"/>
    </row>
    <row r="30" spans="1:2" s="3" customFormat="1" ht="30" x14ac:dyDescent="0.25">
      <c r="A30" s="9" t="s">
        <v>158</v>
      </c>
      <c r="B30" s="23">
        <f>B24/B26</f>
        <v>7.1072970817174131E-4</v>
      </c>
    </row>
    <row r="31" spans="1:2" x14ac:dyDescent="0.25">
      <c r="A31" s="4"/>
      <c r="B31" s="10"/>
    </row>
    <row r="32" spans="1:2" s="3" customFormat="1" x14ac:dyDescent="0.25">
      <c r="A32" s="5" t="s">
        <v>14</v>
      </c>
      <c r="B32" s="6"/>
    </row>
    <row r="33" spans="1:2" s="3" customFormat="1" x14ac:dyDescent="0.25">
      <c r="A33" s="5" t="s">
        <v>15</v>
      </c>
      <c r="B33" s="6">
        <f>'נספח 3'!B124</f>
        <v>50.910000000000004</v>
      </c>
    </row>
    <row r="34" spans="1:2" x14ac:dyDescent="0.25">
      <c r="A34" s="4"/>
      <c r="B34" s="10"/>
    </row>
    <row r="35" spans="1:2" s="3" customFormat="1" x14ac:dyDescent="0.25">
      <c r="A35" s="5" t="s">
        <v>22</v>
      </c>
      <c r="B35" s="20">
        <f>SUM(B36:B44)</f>
        <v>95.963826140486717</v>
      </c>
    </row>
    <row r="36" spans="1:2" x14ac:dyDescent="0.25">
      <c r="A36" s="7" t="s">
        <v>16</v>
      </c>
      <c r="B36" s="18">
        <f>'נספח 3'!B17</f>
        <v>69.929999999999993</v>
      </c>
    </row>
    <row r="37" spans="1:2" x14ac:dyDescent="0.25">
      <c r="A37" s="7" t="s">
        <v>17</v>
      </c>
      <c r="B37" s="18">
        <f>'נספח 3'!B23</f>
        <v>0.81</v>
      </c>
    </row>
    <row r="38" spans="1:2" x14ac:dyDescent="0.25">
      <c r="A38" s="7" t="s">
        <v>18</v>
      </c>
      <c r="B38" s="8"/>
    </row>
    <row r="39" spans="1:2" x14ac:dyDescent="0.25">
      <c r="A39" s="7" t="s">
        <v>19</v>
      </c>
      <c r="B39" s="8"/>
    </row>
    <row r="40" spans="1:2" ht="30" x14ac:dyDescent="0.25">
      <c r="A40" s="22" t="s">
        <v>151</v>
      </c>
      <c r="B40" s="18">
        <f>'נספח 3'!B88</f>
        <v>-0.79252376016502291</v>
      </c>
    </row>
    <row r="41" spans="1:2" ht="30" x14ac:dyDescent="0.25">
      <c r="A41" s="22" t="s">
        <v>152</v>
      </c>
      <c r="B41" s="18">
        <f>'נספח 3'!B67</f>
        <v>16.926349900651747</v>
      </c>
    </row>
    <row r="42" spans="1:2" ht="30" x14ac:dyDescent="0.25">
      <c r="A42" s="22" t="s">
        <v>154</v>
      </c>
      <c r="B42" s="18">
        <f>'נספח 3'!B95</f>
        <v>0.12</v>
      </c>
    </row>
    <row r="43" spans="1:2" ht="30" x14ac:dyDescent="0.25">
      <c r="A43" s="22" t="s">
        <v>153</v>
      </c>
      <c r="B43" s="18">
        <f>'נספח 3'!B100</f>
        <v>8.9700000000000006</v>
      </c>
    </row>
    <row r="44" spans="1:2" x14ac:dyDescent="0.25">
      <c r="A44" s="7" t="s">
        <v>24</v>
      </c>
      <c r="B44" s="18"/>
    </row>
    <row r="45" spans="1:2" x14ac:dyDescent="0.25">
      <c r="A45" s="4"/>
      <c r="B45" s="10"/>
    </row>
    <row r="46" spans="1:2" x14ac:dyDescent="0.25">
      <c r="A46" s="5" t="s">
        <v>25</v>
      </c>
      <c r="B46" s="23">
        <f>B35/B28</f>
        <v>1.8077390249691386E-3</v>
      </c>
    </row>
    <row r="47" spans="1:2" x14ac:dyDescent="0.25">
      <c r="A47" s="4"/>
      <c r="B47" s="10"/>
    </row>
    <row r="48" spans="1:2" ht="15" customHeight="1" x14ac:dyDescent="0.25">
      <c r="A48" s="5" t="s">
        <v>26</v>
      </c>
      <c r="B48" s="23">
        <v>2E-3</v>
      </c>
    </row>
    <row r="49" spans="1:2" x14ac:dyDescent="0.25">
      <c r="A49" s="4"/>
      <c r="B49" s="10"/>
    </row>
    <row r="50" spans="1:2" ht="30" x14ac:dyDescent="0.25">
      <c r="A50" s="9" t="s">
        <v>81</v>
      </c>
      <c r="B50" s="23">
        <f>B48-B46</f>
        <v>1.9226097503086148E-4</v>
      </c>
    </row>
    <row r="51" spans="1:2" x14ac:dyDescent="0.25">
      <c r="A51" s="4"/>
      <c r="B51" s="10"/>
    </row>
    <row r="52" spans="1:2" s="3" customFormat="1" x14ac:dyDescent="0.25">
      <c r="A52" s="5" t="s">
        <v>27</v>
      </c>
      <c r="B52" s="6"/>
    </row>
    <row r="53" spans="1:2" s="3" customFormat="1" ht="30" x14ac:dyDescent="0.25">
      <c r="A53" s="9" t="s">
        <v>82</v>
      </c>
      <c r="B53" s="23">
        <f>(B35-B52)/B28</f>
        <v>1.8077390249691386E-3</v>
      </c>
    </row>
    <row r="54" spans="1:2" x14ac:dyDescent="0.25">
      <c r="A54" s="4"/>
      <c r="B54" s="10"/>
    </row>
    <row r="55" spans="1:2" s="3" customFormat="1" x14ac:dyDescent="0.25">
      <c r="A55" s="5" t="s">
        <v>28</v>
      </c>
      <c r="B55" s="19">
        <f>+B24+B35</f>
        <v>134.72382614048672</v>
      </c>
    </row>
    <row r="56" spans="1:2" x14ac:dyDescent="0.25">
      <c r="A56" s="4"/>
      <c r="B56" s="10"/>
    </row>
    <row r="57" spans="1:2" s="3" customFormat="1" x14ac:dyDescent="0.25">
      <c r="A57" s="5" t="s">
        <v>157</v>
      </c>
      <c r="B57" s="19">
        <f>+B24+B35-B52</f>
        <v>134.72382614048672</v>
      </c>
    </row>
    <row r="58" spans="1:2" x14ac:dyDescent="0.25">
      <c r="A58" s="4"/>
      <c r="B58" s="10"/>
    </row>
    <row r="59" spans="1:2" s="3" customFormat="1" x14ac:dyDescent="0.25">
      <c r="A59" s="5" t="s">
        <v>29</v>
      </c>
      <c r="B59" s="23">
        <f>B57/B26</f>
        <v>2.4703876583232337E-3</v>
      </c>
    </row>
    <row r="60" spans="1:2" x14ac:dyDescent="0.25">
      <c r="A60" s="4"/>
      <c r="B60" s="10"/>
    </row>
    <row r="61" spans="1:2" s="3" customFormat="1" x14ac:dyDescent="0.25">
      <c r="A61" s="5" t="s">
        <v>30</v>
      </c>
      <c r="B61" s="24"/>
    </row>
    <row r="62" spans="1:2" s="3" customFormat="1" ht="30" x14ac:dyDescent="0.25">
      <c r="A62" s="9" t="s">
        <v>164</v>
      </c>
      <c r="B62" s="23">
        <v>2E-3</v>
      </c>
    </row>
    <row r="63" spans="1:2" s="3" customFormat="1" x14ac:dyDescent="0.25">
      <c r="A63" s="5" t="s">
        <v>31</v>
      </c>
      <c r="B63" s="23">
        <f>B30+B62</f>
        <v>2.7107297081717411E-3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8C7B-1BB8-460D-92D5-35B84766F560}">
  <dimension ref="A1:B58"/>
  <sheetViews>
    <sheetView rightToLeft="1" view="pageBreakPreview" zoomScale="130" zoomScaleNormal="115" zoomScaleSheetLayoutView="130" workbookViewId="0">
      <selection activeCell="B30" sqref="B30"/>
    </sheetView>
  </sheetViews>
  <sheetFormatPr defaultRowHeight="15" x14ac:dyDescent="0.25"/>
  <cols>
    <col min="1" max="1" width="55.75" style="1" customWidth="1"/>
    <col min="2" max="16384" width="9" style="1"/>
  </cols>
  <sheetData>
    <row r="1" spans="1:2" x14ac:dyDescent="0.25">
      <c r="A1" s="11" t="str">
        <f>'נספח 1'!A1</f>
        <v xml:space="preserve">עוצ"מ חברה לניהול קופות גמל והשתלמות בע"מ. תוכנית קרן השתלמות עוצ"מ  </v>
      </c>
      <c r="B1" s="25" t="s">
        <v>23</v>
      </c>
    </row>
    <row r="2" spans="1:2" x14ac:dyDescent="0.25">
      <c r="A2" s="16" t="s">
        <v>36</v>
      </c>
      <c r="B2" s="26"/>
    </row>
    <row r="3" spans="1:2" x14ac:dyDescent="0.25">
      <c r="A3" s="17">
        <f>'נספח 1'!A3</f>
        <v>45291</v>
      </c>
      <c r="B3" s="27"/>
    </row>
    <row r="4" spans="1:2" x14ac:dyDescent="0.25">
      <c r="A4" s="15" t="s">
        <v>32</v>
      </c>
      <c r="B4" s="8"/>
    </row>
    <row r="5" spans="1:2" s="3" customFormat="1" x14ac:dyDescent="0.25">
      <c r="A5" s="15" t="s">
        <v>33</v>
      </c>
      <c r="B5" s="6"/>
    </row>
    <row r="6" spans="1:2" x14ac:dyDescent="0.25">
      <c r="A6" s="7" t="s">
        <v>37</v>
      </c>
      <c r="B6" s="8"/>
    </row>
    <row r="7" spans="1:2" x14ac:dyDescent="0.25">
      <c r="A7" s="7" t="s">
        <v>38</v>
      </c>
      <c r="B7" s="8"/>
    </row>
    <row r="8" spans="1:2" x14ac:dyDescent="0.25">
      <c r="A8" s="7" t="s">
        <v>39</v>
      </c>
      <c r="B8" s="8"/>
    </row>
    <row r="9" spans="1:2" s="3" customFormat="1" x14ac:dyDescent="0.25">
      <c r="A9" s="5" t="s">
        <v>34</v>
      </c>
      <c r="B9" s="6"/>
    </row>
    <row r="10" spans="1:2" x14ac:dyDescent="0.25">
      <c r="A10" s="7" t="s">
        <v>84</v>
      </c>
      <c r="B10" s="18">
        <v>17.46</v>
      </c>
    </row>
    <row r="11" spans="1:2" x14ac:dyDescent="0.25">
      <c r="A11" s="7" t="s">
        <v>85</v>
      </c>
      <c r="B11" s="18">
        <v>2.5099999999999998</v>
      </c>
    </row>
    <row r="12" spans="1:2" x14ac:dyDescent="0.25">
      <c r="A12" s="7" t="s">
        <v>86</v>
      </c>
      <c r="B12" s="18">
        <v>1.49</v>
      </c>
    </row>
    <row r="13" spans="1:2" x14ac:dyDescent="0.25">
      <c r="A13" s="7" t="s">
        <v>87</v>
      </c>
      <c r="B13" s="18">
        <v>0.09</v>
      </c>
    </row>
    <row r="14" spans="1:2" x14ac:dyDescent="0.25">
      <c r="A14" s="7" t="s">
        <v>88</v>
      </c>
      <c r="B14" s="18">
        <v>0</v>
      </c>
    </row>
    <row r="15" spans="1:2" x14ac:dyDescent="0.25">
      <c r="A15" s="7" t="s">
        <v>89</v>
      </c>
      <c r="B15" s="18">
        <v>0.26</v>
      </c>
    </row>
    <row r="16" spans="1:2" x14ac:dyDescent="0.25">
      <c r="A16" s="7" t="s">
        <v>90</v>
      </c>
      <c r="B16" s="18">
        <v>0.08</v>
      </c>
    </row>
    <row r="17" spans="1:2" x14ac:dyDescent="0.25">
      <c r="A17" s="7" t="s">
        <v>91</v>
      </c>
      <c r="B17" s="18">
        <v>0.84</v>
      </c>
    </row>
    <row r="18" spans="1:2" x14ac:dyDescent="0.25">
      <c r="A18" s="7" t="s">
        <v>92</v>
      </c>
      <c r="B18" s="18">
        <v>0.72</v>
      </c>
    </row>
    <row r="19" spans="1:2" s="3" customFormat="1" x14ac:dyDescent="0.25">
      <c r="A19" s="5" t="s">
        <v>40</v>
      </c>
      <c r="B19" s="19">
        <f>SUM(B5:B18)</f>
        <v>23.449999999999996</v>
      </c>
    </row>
    <row r="20" spans="1:2" x14ac:dyDescent="0.25">
      <c r="A20" s="4"/>
      <c r="B20" s="10"/>
    </row>
    <row r="21" spans="1:2" s="3" customFormat="1" x14ac:dyDescent="0.25">
      <c r="A21" s="5" t="s">
        <v>35</v>
      </c>
      <c r="B21" s="6"/>
    </row>
    <row r="22" spans="1:2" s="3" customFormat="1" x14ac:dyDescent="0.25">
      <c r="A22" s="5" t="s">
        <v>33</v>
      </c>
      <c r="B22" s="6"/>
    </row>
    <row r="23" spans="1:2" x14ac:dyDescent="0.25">
      <c r="A23" s="7" t="s">
        <v>41</v>
      </c>
      <c r="B23" s="8"/>
    </row>
    <row r="24" spans="1:2" x14ac:dyDescent="0.25">
      <c r="A24" s="7" t="s">
        <v>42</v>
      </c>
      <c r="B24" s="8"/>
    </row>
    <row r="25" spans="1:2" x14ac:dyDescent="0.25">
      <c r="A25" s="7" t="s">
        <v>39</v>
      </c>
      <c r="B25" s="8"/>
    </row>
    <row r="26" spans="1:2" s="3" customFormat="1" x14ac:dyDescent="0.25">
      <c r="A26" s="5" t="s">
        <v>34</v>
      </c>
      <c r="B26" s="6"/>
    </row>
    <row r="27" spans="1:2" x14ac:dyDescent="0.25">
      <c r="A27" s="7" t="s">
        <v>41</v>
      </c>
      <c r="B27" s="8"/>
    </row>
    <row r="28" spans="1:2" x14ac:dyDescent="0.25">
      <c r="A28" s="7" t="s">
        <v>42</v>
      </c>
      <c r="B28" s="8"/>
    </row>
    <row r="29" spans="1:2" x14ac:dyDescent="0.25">
      <c r="A29" s="7" t="s">
        <v>39</v>
      </c>
      <c r="B29" s="8">
        <v>15.31</v>
      </c>
    </row>
    <row r="30" spans="1:2" s="3" customFormat="1" x14ac:dyDescent="0.25">
      <c r="A30" s="5" t="s">
        <v>47</v>
      </c>
      <c r="B30" s="19">
        <f>SUM(B22:B29)</f>
        <v>15.31</v>
      </c>
    </row>
    <row r="31" spans="1:2" s="3" customFormat="1" x14ac:dyDescent="0.25">
      <c r="A31" s="5"/>
      <c r="B31" s="11"/>
    </row>
    <row r="32" spans="1:2" s="3" customFormat="1" x14ac:dyDescent="0.25">
      <c r="A32" s="5" t="s">
        <v>43</v>
      </c>
      <c r="B32" s="6"/>
    </row>
    <row r="33" spans="1:2" x14ac:dyDescent="0.25">
      <c r="A33" s="7" t="s">
        <v>49</v>
      </c>
      <c r="B33" s="8"/>
    </row>
    <row r="34" spans="1:2" x14ac:dyDescent="0.25">
      <c r="A34" s="7" t="s">
        <v>50</v>
      </c>
      <c r="B34" s="8"/>
    </row>
    <row r="35" spans="1:2" x14ac:dyDescent="0.25">
      <c r="A35" s="7" t="s">
        <v>39</v>
      </c>
      <c r="B35" s="8"/>
    </row>
    <row r="36" spans="1:2" s="3" customFormat="1" x14ac:dyDescent="0.25">
      <c r="A36" s="5" t="s">
        <v>48</v>
      </c>
      <c r="B36" s="19"/>
    </row>
    <row r="37" spans="1:2" s="3" customFormat="1" x14ac:dyDescent="0.25">
      <c r="A37" s="5"/>
      <c r="B37" s="11"/>
    </row>
    <row r="38" spans="1:2" s="3" customFormat="1" x14ac:dyDescent="0.25">
      <c r="A38" s="5" t="s">
        <v>44</v>
      </c>
      <c r="B38" s="6"/>
    </row>
    <row r="39" spans="1:2" x14ac:dyDescent="0.25">
      <c r="A39" s="7" t="s">
        <v>49</v>
      </c>
      <c r="B39" s="8"/>
    </row>
    <row r="40" spans="1:2" x14ac:dyDescent="0.25">
      <c r="A40" s="7" t="s">
        <v>50</v>
      </c>
      <c r="B40" s="8"/>
    </row>
    <row r="41" spans="1:2" x14ac:dyDescent="0.25">
      <c r="A41" s="7" t="s">
        <v>39</v>
      </c>
      <c r="B41" s="8"/>
    </row>
    <row r="42" spans="1:2" s="3" customFormat="1" x14ac:dyDescent="0.25">
      <c r="A42" s="5" t="s">
        <v>51</v>
      </c>
      <c r="B42" s="19"/>
    </row>
    <row r="43" spans="1:2" x14ac:dyDescent="0.25">
      <c r="A43" s="4"/>
      <c r="B43" s="10"/>
    </row>
    <row r="44" spans="1:2" s="3" customFormat="1" x14ac:dyDescent="0.25">
      <c r="A44" s="5" t="s">
        <v>52</v>
      </c>
      <c r="B44" s="19"/>
    </row>
    <row r="45" spans="1:2" x14ac:dyDescent="0.25">
      <c r="A45" s="4"/>
      <c r="B45" s="10"/>
    </row>
    <row r="46" spans="1:2" s="3" customFormat="1" x14ac:dyDescent="0.25">
      <c r="A46" s="5" t="s">
        <v>45</v>
      </c>
      <c r="B46" s="6"/>
    </row>
    <row r="47" spans="1:2" x14ac:dyDescent="0.25">
      <c r="A47" s="7" t="s">
        <v>49</v>
      </c>
      <c r="B47" s="8"/>
    </row>
    <row r="48" spans="1:2" x14ac:dyDescent="0.25">
      <c r="A48" s="7" t="s">
        <v>50</v>
      </c>
      <c r="B48" s="8"/>
    </row>
    <row r="49" spans="1:2" x14ac:dyDescent="0.25">
      <c r="A49" s="7" t="s">
        <v>39</v>
      </c>
      <c r="B49" s="8"/>
    </row>
    <row r="50" spans="1:2" s="3" customFormat="1" x14ac:dyDescent="0.25">
      <c r="A50" s="5" t="s">
        <v>53</v>
      </c>
      <c r="B50" s="19"/>
    </row>
    <row r="51" spans="1:2" x14ac:dyDescent="0.25">
      <c r="A51" s="4"/>
      <c r="B51" s="10"/>
    </row>
    <row r="52" spans="1:2" s="3" customFormat="1" x14ac:dyDescent="0.25">
      <c r="A52" s="5" t="s">
        <v>46</v>
      </c>
      <c r="B52" s="6"/>
    </row>
    <row r="53" spans="1:2" x14ac:dyDescent="0.25">
      <c r="A53" s="7" t="s">
        <v>49</v>
      </c>
      <c r="B53" s="8"/>
    </row>
    <row r="54" spans="1:2" x14ac:dyDescent="0.25">
      <c r="A54" s="7" t="s">
        <v>50</v>
      </c>
      <c r="B54" s="8"/>
    </row>
    <row r="55" spans="1:2" x14ac:dyDescent="0.25">
      <c r="A55" s="7" t="s">
        <v>39</v>
      </c>
      <c r="B55" s="8"/>
    </row>
    <row r="56" spans="1:2" s="3" customFormat="1" x14ac:dyDescent="0.25">
      <c r="A56" s="5" t="s">
        <v>54</v>
      </c>
      <c r="B56" s="19"/>
    </row>
    <row r="57" spans="1:2" x14ac:dyDescent="0.25">
      <c r="A57" s="4"/>
      <c r="B57" s="10"/>
    </row>
    <row r="58" spans="1:2" x14ac:dyDescent="0.25">
      <c r="A58" s="5" t="s">
        <v>55</v>
      </c>
      <c r="B58" s="18">
        <f>+B19+B30+B36+B42+B44+B50+B56</f>
        <v>38.76</v>
      </c>
    </row>
  </sheetData>
  <mergeCells count="1">
    <mergeCell ref="B1:B3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0D2-64E9-4EE4-B3B2-69C1423482F0}">
  <dimension ref="A1:B126"/>
  <sheetViews>
    <sheetView rightToLeft="1" view="pageBreakPreview" topLeftCell="A103" zoomScale="115" zoomScaleNormal="115" zoomScaleSheetLayoutView="115" workbookViewId="0">
      <selection activeCell="A114" sqref="A114"/>
    </sheetView>
  </sheetViews>
  <sheetFormatPr defaultRowHeight="15" x14ac:dyDescent="0.25"/>
  <cols>
    <col min="1" max="1" width="66.75" style="1" customWidth="1"/>
    <col min="2" max="2" width="9.75" style="1" bestFit="1" customWidth="1"/>
    <col min="3" max="16384" width="9" style="1"/>
  </cols>
  <sheetData>
    <row r="1" spans="1:2" s="3" customFormat="1" x14ac:dyDescent="0.25">
      <c r="A1" s="11" t="str">
        <f>'נספח 1'!A1</f>
        <v xml:space="preserve">עוצ"מ חברה לניהול קופות גמל והשתלמות בע"מ. תוכנית קרן השתלמות עוצ"מ  </v>
      </c>
      <c r="B1" s="25" t="s">
        <v>23</v>
      </c>
    </row>
    <row r="2" spans="1:2" s="3" customFormat="1" x14ac:dyDescent="0.25">
      <c r="A2" s="16" t="s">
        <v>56</v>
      </c>
      <c r="B2" s="26"/>
    </row>
    <row r="3" spans="1:2" s="3" customFormat="1" x14ac:dyDescent="0.25">
      <c r="A3" s="17">
        <f>'נספח 1'!A3</f>
        <v>45291</v>
      </c>
      <c r="B3" s="27"/>
    </row>
    <row r="4" spans="1:2" s="3" customFormat="1" x14ac:dyDescent="0.25">
      <c r="A4" s="5" t="s">
        <v>57</v>
      </c>
      <c r="B4" s="6"/>
    </row>
    <row r="5" spans="1:2" x14ac:dyDescent="0.25">
      <c r="A5" s="7" t="s">
        <v>93</v>
      </c>
      <c r="B5" s="8">
        <v>13.63</v>
      </c>
    </row>
    <row r="6" spans="1:2" x14ac:dyDescent="0.25">
      <c r="A6" s="7" t="s">
        <v>94</v>
      </c>
      <c r="B6" s="8">
        <v>4.38</v>
      </c>
    </row>
    <row r="7" spans="1:2" x14ac:dyDescent="0.25">
      <c r="A7" s="7" t="s">
        <v>95</v>
      </c>
      <c r="B7" s="8">
        <v>4.91</v>
      </c>
    </row>
    <row r="8" spans="1:2" x14ac:dyDescent="0.25">
      <c r="A8" s="7" t="s">
        <v>96</v>
      </c>
      <c r="B8" s="8">
        <v>14.07</v>
      </c>
    </row>
    <row r="9" spans="1:2" x14ac:dyDescent="0.25">
      <c r="A9" s="7" t="s">
        <v>97</v>
      </c>
      <c r="B9" s="8">
        <v>4.66</v>
      </c>
    </row>
    <row r="10" spans="1:2" x14ac:dyDescent="0.25">
      <c r="A10" s="7" t="s">
        <v>98</v>
      </c>
      <c r="B10" s="8">
        <v>6.17</v>
      </c>
    </row>
    <row r="11" spans="1:2" x14ac:dyDescent="0.25">
      <c r="A11" s="7" t="s">
        <v>99</v>
      </c>
      <c r="B11" s="8">
        <v>4.4000000000000004</v>
      </c>
    </row>
    <row r="12" spans="1:2" x14ac:dyDescent="0.25">
      <c r="A12" s="7" t="s">
        <v>100</v>
      </c>
      <c r="B12" s="8">
        <v>5.51</v>
      </c>
    </row>
    <row r="13" spans="1:2" x14ac:dyDescent="0.25">
      <c r="A13" s="7" t="s">
        <v>101</v>
      </c>
      <c r="B13" s="8">
        <v>3.17</v>
      </c>
    </row>
    <row r="14" spans="1:2" x14ac:dyDescent="0.25">
      <c r="A14" s="7" t="s">
        <v>102</v>
      </c>
      <c r="B14" s="8">
        <v>3.46</v>
      </c>
    </row>
    <row r="15" spans="1:2" x14ac:dyDescent="0.25">
      <c r="A15" s="7" t="s">
        <v>103</v>
      </c>
      <c r="B15" s="8">
        <v>4.3</v>
      </c>
    </row>
    <row r="16" spans="1:2" x14ac:dyDescent="0.25">
      <c r="A16" s="7" t="s">
        <v>104</v>
      </c>
      <c r="B16" s="8">
        <v>1.27</v>
      </c>
    </row>
    <row r="17" spans="1:2" s="3" customFormat="1" x14ac:dyDescent="0.25">
      <c r="A17" s="5" t="s">
        <v>62</v>
      </c>
      <c r="B17" s="19">
        <f>SUM(B5:B16)</f>
        <v>69.929999999999993</v>
      </c>
    </row>
    <row r="18" spans="1:2" x14ac:dyDescent="0.25">
      <c r="A18" s="4"/>
      <c r="B18" s="10"/>
    </row>
    <row r="19" spans="1:2" s="3" customFormat="1" x14ac:dyDescent="0.25">
      <c r="A19" s="5" t="s">
        <v>58</v>
      </c>
      <c r="B19" s="6"/>
    </row>
    <row r="20" spans="1:2" x14ac:dyDescent="0.25">
      <c r="A20" s="7" t="s">
        <v>105</v>
      </c>
      <c r="B20" s="8">
        <v>0.81</v>
      </c>
    </row>
    <row r="21" spans="1:2" x14ac:dyDescent="0.25">
      <c r="A21" s="7" t="s">
        <v>50</v>
      </c>
      <c r="B21" s="8"/>
    </row>
    <row r="22" spans="1:2" x14ac:dyDescent="0.25">
      <c r="A22" s="7" t="s">
        <v>39</v>
      </c>
      <c r="B22" s="8"/>
    </row>
    <row r="23" spans="1:2" s="3" customFormat="1" x14ac:dyDescent="0.25">
      <c r="A23" s="5" t="s">
        <v>63</v>
      </c>
      <c r="B23" s="19">
        <f>SUM(B20:B22)</f>
        <v>0.81</v>
      </c>
    </row>
    <row r="24" spans="1:2" s="3" customFormat="1" x14ac:dyDescent="0.25">
      <c r="A24" s="5"/>
      <c r="B24" s="11"/>
    </row>
    <row r="25" spans="1:2" s="3" customFormat="1" x14ac:dyDescent="0.25">
      <c r="A25" s="5" t="s">
        <v>59</v>
      </c>
      <c r="B25" s="6"/>
    </row>
    <row r="26" spans="1:2" x14ac:dyDescent="0.25">
      <c r="A26" s="7" t="s">
        <v>49</v>
      </c>
      <c r="B26" s="8"/>
    </row>
    <row r="27" spans="1:2" x14ac:dyDescent="0.25">
      <c r="A27" s="7" t="s">
        <v>50</v>
      </c>
      <c r="B27" s="8"/>
    </row>
    <row r="28" spans="1:2" x14ac:dyDescent="0.25">
      <c r="A28" s="7" t="s">
        <v>39</v>
      </c>
      <c r="B28" s="8"/>
    </row>
    <row r="29" spans="1:2" s="3" customFormat="1" x14ac:dyDescent="0.25">
      <c r="A29" s="5" t="s">
        <v>64</v>
      </c>
      <c r="B29" s="19"/>
    </row>
    <row r="30" spans="1:2" s="3" customFormat="1" x14ac:dyDescent="0.25">
      <c r="A30" s="5"/>
      <c r="B30" s="11"/>
    </row>
    <row r="31" spans="1:2" s="3" customFormat="1" x14ac:dyDescent="0.25">
      <c r="A31" s="5" t="s">
        <v>60</v>
      </c>
      <c r="B31" s="6"/>
    </row>
    <row r="32" spans="1:2" x14ac:dyDescent="0.25">
      <c r="A32" s="7" t="s">
        <v>49</v>
      </c>
      <c r="B32" s="8"/>
    </row>
    <row r="33" spans="1:2" x14ac:dyDescent="0.25">
      <c r="A33" s="7" t="s">
        <v>50</v>
      </c>
      <c r="B33" s="8"/>
    </row>
    <row r="34" spans="1:2" x14ac:dyDescent="0.25">
      <c r="A34" s="7" t="s">
        <v>39</v>
      </c>
      <c r="B34" s="8"/>
    </row>
    <row r="35" spans="1:2" s="3" customFormat="1" x14ac:dyDescent="0.25">
      <c r="A35" s="5" t="s">
        <v>65</v>
      </c>
      <c r="B35" s="19"/>
    </row>
    <row r="36" spans="1:2" s="3" customFormat="1" x14ac:dyDescent="0.25">
      <c r="A36" s="5"/>
      <c r="B36" s="11"/>
    </row>
    <row r="37" spans="1:2" s="3" customFormat="1" ht="31.5" customHeight="1" x14ac:dyDescent="0.25">
      <c r="A37" s="9" t="s">
        <v>66</v>
      </c>
      <c r="B37" s="6"/>
    </row>
    <row r="38" spans="1:2" x14ac:dyDescent="0.25">
      <c r="A38" s="7" t="s">
        <v>121</v>
      </c>
      <c r="B38" s="21">
        <v>2.1514218035281375E-4</v>
      </c>
    </row>
    <row r="39" spans="1:2" x14ac:dyDescent="0.25">
      <c r="A39" s="7" t="s">
        <v>162</v>
      </c>
      <c r="B39" s="21">
        <v>-5.7552415286087925E-3</v>
      </c>
    </row>
    <row r="40" spans="1:2" x14ac:dyDescent="0.25">
      <c r="A40" s="7" t="s">
        <v>122</v>
      </c>
      <c r="B40" s="21">
        <v>0.28584000000000004</v>
      </c>
    </row>
    <row r="41" spans="1:2" x14ac:dyDescent="0.25">
      <c r="A41" s="7" t="s">
        <v>123</v>
      </c>
      <c r="B41" s="21">
        <v>0.23614999999999997</v>
      </c>
    </row>
    <row r="42" spans="1:2" x14ac:dyDescent="0.25">
      <c r="A42" s="7" t="s">
        <v>124</v>
      </c>
      <c r="B42" s="21">
        <v>6.293E-2</v>
      </c>
    </row>
    <row r="43" spans="1:2" x14ac:dyDescent="0.25">
      <c r="A43" s="7" t="s">
        <v>125</v>
      </c>
      <c r="B43" s="21">
        <v>0.22635000000000002</v>
      </c>
    </row>
    <row r="44" spans="1:2" x14ac:dyDescent="0.25">
      <c r="A44" s="7" t="s">
        <v>126</v>
      </c>
      <c r="B44" s="21">
        <v>0.6053599999999999</v>
      </c>
    </row>
    <row r="45" spans="1:2" x14ac:dyDescent="0.25">
      <c r="A45" s="7" t="s">
        <v>127</v>
      </c>
      <c r="B45" s="21">
        <v>0.10349000000000001</v>
      </c>
    </row>
    <row r="46" spans="1:2" x14ac:dyDescent="0.25">
      <c r="A46" s="7" t="s">
        <v>128</v>
      </c>
      <c r="B46" s="21">
        <v>1.0801400000000003</v>
      </c>
    </row>
    <row r="47" spans="1:2" x14ac:dyDescent="0.25">
      <c r="A47" s="7" t="s">
        <v>129</v>
      </c>
      <c r="B47" s="21">
        <v>6.7640000000000033E-2</v>
      </c>
    </row>
    <row r="48" spans="1:2" x14ac:dyDescent="0.25">
      <c r="A48" s="7" t="s">
        <v>130</v>
      </c>
      <c r="B48" s="21">
        <v>1.6388399999999999</v>
      </c>
    </row>
    <row r="49" spans="1:2" x14ac:dyDescent="0.25">
      <c r="A49" s="7" t="s">
        <v>131</v>
      </c>
      <c r="B49" s="21">
        <v>0.12551999999999999</v>
      </c>
    </row>
    <row r="50" spans="1:2" x14ac:dyDescent="0.25">
      <c r="A50" s="7" t="s">
        <v>132</v>
      </c>
      <c r="B50" s="21">
        <v>2.398999999999999E-2</v>
      </c>
    </row>
    <row r="51" spans="1:2" x14ac:dyDescent="0.25">
      <c r="A51" s="7" t="s">
        <v>133</v>
      </c>
      <c r="B51" s="21">
        <v>5.816000000000001E-2</v>
      </c>
    </row>
    <row r="52" spans="1:2" x14ac:dyDescent="0.25">
      <c r="A52" s="7" t="s">
        <v>134</v>
      </c>
      <c r="B52" s="21">
        <v>7.1809999999999985E-2</v>
      </c>
    </row>
    <row r="53" spans="1:2" x14ac:dyDescent="0.25">
      <c r="A53" s="7" t="s">
        <v>135</v>
      </c>
      <c r="B53" s="21">
        <v>4.3090000000000003E-2</v>
      </c>
    </row>
    <row r="54" spans="1:2" x14ac:dyDescent="0.25">
      <c r="A54" s="7" t="s">
        <v>136</v>
      </c>
      <c r="B54" s="21">
        <v>6.810999999999999E-2</v>
      </c>
    </row>
    <row r="55" spans="1:2" x14ac:dyDescent="0.25">
      <c r="A55" s="7" t="s">
        <v>137</v>
      </c>
      <c r="B55" s="21">
        <v>1.80606</v>
      </c>
    </row>
    <row r="56" spans="1:2" x14ac:dyDescent="0.25">
      <c r="A56" s="7" t="s">
        <v>138</v>
      </c>
      <c r="B56" s="21">
        <v>0.11747999999999999</v>
      </c>
    </row>
    <row r="57" spans="1:2" x14ac:dyDescent="0.25">
      <c r="A57" s="7" t="s">
        <v>139</v>
      </c>
      <c r="B57" s="21">
        <v>1.5417499999999997</v>
      </c>
    </row>
    <row r="58" spans="1:2" x14ac:dyDescent="0.25">
      <c r="A58" s="7" t="s">
        <v>140</v>
      </c>
      <c r="B58" s="21">
        <v>0.79047999999999985</v>
      </c>
    </row>
    <row r="59" spans="1:2" x14ac:dyDescent="0.25">
      <c r="A59" s="7" t="s">
        <v>141</v>
      </c>
      <c r="B59" s="21">
        <v>0.46634000000000003</v>
      </c>
    </row>
    <row r="60" spans="1:2" x14ac:dyDescent="0.25">
      <c r="A60" s="7" t="s">
        <v>142</v>
      </c>
      <c r="B60" s="21">
        <v>0.16296999999999995</v>
      </c>
    </row>
    <row r="61" spans="1:2" x14ac:dyDescent="0.25">
      <c r="A61" s="7" t="s">
        <v>143</v>
      </c>
      <c r="B61" s="21">
        <v>1.4440000000000015E-2</v>
      </c>
    </row>
    <row r="62" spans="1:2" x14ac:dyDescent="0.25">
      <c r="A62" s="7" t="s">
        <v>144</v>
      </c>
      <c r="B62" s="21">
        <v>0.29342000000000001</v>
      </c>
    </row>
    <row r="63" spans="1:2" x14ac:dyDescent="0.25">
      <c r="A63" s="7" t="s">
        <v>145</v>
      </c>
      <c r="B63" s="21">
        <v>6.427150000000001</v>
      </c>
    </row>
    <row r="64" spans="1:2" x14ac:dyDescent="0.25">
      <c r="A64" s="7" t="s">
        <v>146</v>
      </c>
      <c r="B64" s="21">
        <v>0.52206999999999992</v>
      </c>
    </row>
    <row r="65" spans="1:2" x14ac:dyDescent="0.25">
      <c r="A65" s="7" t="s">
        <v>147</v>
      </c>
      <c r="B65" s="21">
        <v>9.2310000000000086E-2</v>
      </c>
    </row>
    <row r="66" spans="1:2" x14ac:dyDescent="0.25">
      <c r="A66" s="7"/>
      <c r="B66" s="21"/>
    </row>
    <row r="67" spans="1:2" s="3" customFormat="1" x14ac:dyDescent="0.25">
      <c r="A67" s="5" t="s">
        <v>68</v>
      </c>
      <c r="B67" s="19">
        <f>SUM(B38:B66)</f>
        <v>16.926349900651747</v>
      </c>
    </row>
    <row r="68" spans="1:2" x14ac:dyDescent="0.25">
      <c r="A68" s="4"/>
      <c r="B68" s="10"/>
    </row>
    <row r="69" spans="1:2" ht="31.5" customHeight="1" x14ac:dyDescent="0.25">
      <c r="A69" s="9" t="s">
        <v>67</v>
      </c>
      <c r="B69" s="8"/>
    </row>
    <row r="70" spans="1:2" ht="15" customHeight="1" x14ac:dyDescent="0.25">
      <c r="A70" s="7" t="s">
        <v>160</v>
      </c>
      <c r="B70" s="21">
        <v>-0.13808811691058961</v>
      </c>
    </row>
    <row r="71" spans="1:2" ht="15" customHeight="1" x14ac:dyDescent="0.25">
      <c r="A71" s="7" t="s">
        <v>107</v>
      </c>
      <c r="B71" s="21">
        <v>-0.24280543855893222</v>
      </c>
    </row>
    <row r="72" spans="1:2" ht="15" customHeight="1" x14ac:dyDescent="0.25">
      <c r="A72" s="7" t="s">
        <v>108</v>
      </c>
      <c r="B72" s="21">
        <v>-0.1126705470595042</v>
      </c>
    </row>
    <row r="73" spans="1:2" ht="15" customHeight="1" x14ac:dyDescent="0.25">
      <c r="A73" s="7" t="s">
        <v>109</v>
      </c>
      <c r="B73" s="21">
        <v>-4.0465187687158581E-3</v>
      </c>
    </row>
    <row r="74" spans="1:2" ht="15" customHeight="1" x14ac:dyDescent="0.25">
      <c r="A74" s="7" t="s">
        <v>110</v>
      </c>
      <c r="B74" s="21">
        <v>-6.6546137750572425E-3</v>
      </c>
    </row>
    <row r="75" spans="1:2" ht="15" customHeight="1" x14ac:dyDescent="0.25">
      <c r="A75" s="7" t="s">
        <v>111</v>
      </c>
      <c r="B75" s="21">
        <v>0</v>
      </c>
    </row>
    <row r="76" spans="1:2" ht="15" customHeight="1" x14ac:dyDescent="0.25">
      <c r="A76" s="7" t="s">
        <v>112</v>
      </c>
      <c r="B76" s="21">
        <v>-5.452846080483667E-2</v>
      </c>
    </row>
    <row r="77" spans="1:2" ht="15" customHeight="1" x14ac:dyDescent="0.25">
      <c r="A77" s="7" t="s">
        <v>161</v>
      </c>
      <c r="B77" s="21">
        <v>-3.5304766842303083E-2</v>
      </c>
    </row>
    <row r="78" spans="1:2" ht="15" customHeight="1" x14ac:dyDescent="0.25">
      <c r="A78" s="7" t="s">
        <v>113</v>
      </c>
      <c r="B78" s="21">
        <v>-1.310779969470645E-2</v>
      </c>
    </row>
    <row r="79" spans="1:2" ht="15" customHeight="1" x14ac:dyDescent="0.25">
      <c r="A79" s="7" t="s">
        <v>114</v>
      </c>
      <c r="B79" s="21">
        <v>-1.7128990493943091E-2</v>
      </c>
    </row>
    <row r="80" spans="1:2" ht="15" customHeight="1" x14ac:dyDescent="0.25">
      <c r="A80" s="7" t="s">
        <v>115</v>
      </c>
      <c r="B80" s="21">
        <v>-1.0490431588058022E-2</v>
      </c>
    </row>
    <row r="81" spans="1:2" ht="15" customHeight="1" x14ac:dyDescent="0.25">
      <c r="A81" s="7" t="s">
        <v>116</v>
      </c>
      <c r="B81" s="21">
        <v>4.5303629440506228E-3</v>
      </c>
    </row>
    <row r="82" spans="1:2" ht="15" customHeight="1" x14ac:dyDescent="0.25">
      <c r="A82" s="7" t="s">
        <v>117</v>
      </c>
      <c r="B82" s="21">
        <v>-2.1525880979849945E-2</v>
      </c>
    </row>
    <row r="83" spans="1:2" ht="15" customHeight="1" x14ac:dyDescent="0.25">
      <c r="A83" s="7" t="s">
        <v>118</v>
      </c>
      <c r="B83" s="21">
        <v>-0.10746782343946688</v>
      </c>
    </row>
    <row r="84" spans="1:2" ht="15" customHeight="1" x14ac:dyDescent="0.25">
      <c r="A84" s="7" t="s">
        <v>106</v>
      </c>
      <c r="B84" s="21">
        <v>-6.2641087313537264E-2</v>
      </c>
    </row>
    <row r="85" spans="1:2" ht="15" customHeight="1" x14ac:dyDescent="0.25">
      <c r="A85" s="7" t="s">
        <v>119</v>
      </c>
      <c r="B85" s="21">
        <v>4.2573838066752259E-2</v>
      </c>
    </row>
    <row r="86" spans="1:2" ht="15" customHeight="1" x14ac:dyDescent="0.25">
      <c r="A86" s="7" t="s">
        <v>120</v>
      </c>
      <c r="B86" s="21">
        <v>-1.3167484946325117E-2</v>
      </c>
    </row>
    <row r="87" spans="1:2" ht="15" customHeight="1" x14ac:dyDescent="0.25">
      <c r="A87" s="7"/>
      <c r="B87" s="21"/>
    </row>
    <row r="88" spans="1:2" s="3" customFormat="1" x14ac:dyDescent="0.25">
      <c r="A88" s="5" t="s">
        <v>69</v>
      </c>
      <c r="B88" s="19">
        <f>SUM(B70:B87)</f>
        <v>-0.79252376016502291</v>
      </c>
    </row>
    <row r="89" spans="1:2" s="3" customFormat="1" x14ac:dyDescent="0.25">
      <c r="A89" s="5"/>
      <c r="B89" s="11"/>
    </row>
    <row r="90" spans="1:2" ht="31.5" customHeight="1" x14ac:dyDescent="0.25">
      <c r="A90" s="9" t="s">
        <v>155</v>
      </c>
      <c r="B90" s="8"/>
    </row>
    <row r="91" spans="1:2" s="3" customFormat="1" x14ac:dyDescent="0.25">
      <c r="A91" s="5" t="s">
        <v>61</v>
      </c>
      <c r="B91" s="6"/>
    </row>
    <row r="92" spans="1:2" x14ac:dyDescent="0.25">
      <c r="A92" s="7" t="s">
        <v>148</v>
      </c>
      <c r="B92" s="8">
        <v>0.12</v>
      </c>
    </row>
    <row r="93" spans="1:2" x14ac:dyDescent="0.25">
      <c r="A93" s="7" t="s">
        <v>73</v>
      </c>
      <c r="B93" s="8"/>
    </row>
    <row r="94" spans="1:2" x14ac:dyDescent="0.25">
      <c r="A94" s="7" t="s">
        <v>39</v>
      </c>
      <c r="B94" s="8"/>
    </row>
    <row r="95" spans="1:2" s="3" customFormat="1" x14ac:dyDescent="0.25">
      <c r="A95" s="5" t="s">
        <v>75</v>
      </c>
      <c r="B95" s="19">
        <f>SUM(B92:B94)</f>
        <v>0.12</v>
      </c>
    </row>
    <row r="96" spans="1:2" s="3" customFormat="1" x14ac:dyDescent="0.25">
      <c r="A96" s="5"/>
      <c r="B96" s="11"/>
    </row>
    <row r="97" spans="1:2" ht="31.5" customHeight="1" x14ac:dyDescent="0.25">
      <c r="A97" s="9" t="s">
        <v>74</v>
      </c>
      <c r="B97" s="8"/>
    </row>
    <row r="98" spans="1:2" x14ac:dyDescent="0.25">
      <c r="A98" s="7" t="s">
        <v>149</v>
      </c>
      <c r="B98" s="8">
        <v>6.11</v>
      </c>
    </row>
    <row r="99" spans="1:2" x14ac:dyDescent="0.25">
      <c r="A99" s="7" t="s">
        <v>150</v>
      </c>
      <c r="B99" s="8">
        <v>2.86</v>
      </c>
    </row>
    <row r="100" spans="1:2" s="3" customFormat="1" x14ac:dyDescent="0.25">
      <c r="A100" s="5" t="s">
        <v>76</v>
      </c>
      <c r="B100" s="19">
        <f>SUM(B98:B99)</f>
        <v>8.9700000000000006</v>
      </c>
    </row>
    <row r="101" spans="1:2" s="3" customFormat="1" x14ac:dyDescent="0.25">
      <c r="A101" s="5"/>
      <c r="B101" s="11"/>
    </row>
    <row r="102" spans="1:2" x14ac:dyDescent="0.25">
      <c r="A102" s="5" t="s">
        <v>70</v>
      </c>
      <c r="B102" s="8"/>
    </row>
    <row r="103" spans="1:2" x14ac:dyDescent="0.25">
      <c r="A103" s="7" t="s">
        <v>72</v>
      </c>
      <c r="B103" s="8"/>
    </row>
    <row r="104" spans="1:2" x14ac:dyDescent="0.25">
      <c r="A104" s="7" t="s">
        <v>73</v>
      </c>
      <c r="B104" s="8"/>
    </row>
    <row r="105" spans="1:2" x14ac:dyDescent="0.25">
      <c r="A105" s="7" t="s">
        <v>39</v>
      </c>
      <c r="B105" s="8"/>
    </row>
    <row r="106" spans="1:2" s="3" customFormat="1" x14ac:dyDescent="0.25">
      <c r="A106" s="5" t="s">
        <v>77</v>
      </c>
      <c r="B106" s="6"/>
    </row>
    <row r="107" spans="1:2" s="3" customFormat="1" x14ac:dyDescent="0.25">
      <c r="A107" s="5"/>
      <c r="B107" s="11"/>
    </row>
    <row r="108" spans="1:2" s="3" customFormat="1" x14ac:dyDescent="0.25">
      <c r="A108" s="5" t="s">
        <v>71</v>
      </c>
      <c r="B108" s="19">
        <f>+B17+B23+B29+B35+B67+B88+B95+B100</f>
        <v>95.963826140486717</v>
      </c>
    </row>
    <row r="109" spans="1:2" s="3" customFormat="1" x14ac:dyDescent="0.25">
      <c r="A109" s="5"/>
      <c r="B109" s="6"/>
    </row>
    <row r="110" spans="1:2" s="3" customFormat="1" x14ac:dyDescent="0.25">
      <c r="A110" s="5" t="s">
        <v>78</v>
      </c>
      <c r="B110" s="6"/>
    </row>
    <row r="111" spans="1:2" x14ac:dyDescent="0.25">
      <c r="A111" s="7" t="s">
        <v>93</v>
      </c>
      <c r="B111" s="8">
        <v>4.3600000000000003</v>
      </c>
    </row>
    <row r="112" spans="1:2" x14ac:dyDescent="0.25">
      <c r="A112" s="7" t="s">
        <v>94</v>
      </c>
      <c r="B112" s="8"/>
    </row>
    <row r="113" spans="1:2" x14ac:dyDescent="0.25">
      <c r="A113" s="7" t="s">
        <v>95</v>
      </c>
      <c r="B113" s="8">
        <v>3.27</v>
      </c>
    </row>
    <row r="114" spans="1:2" x14ac:dyDescent="0.25">
      <c r="A114" s="7" t="s">
        <v>96</v>
      </c>
      <c r="B114" s="8">
        <v>14.79</v>
      </c>
    </row>
    <row r="115" spans="1:2" x14ac:dyDescent="0.25">
      <c r="A115" s="7" t="s">
        <v>97</v>
      </c>
      <c r="B115" s="8"/>
    </row>
    <row r="116" spans="1:2" x14ac:dyDescent="0.25">
      <c r="A116" s="7" t="s">
        <v>98</v>
      </c>
      <c r="B116" s="8">
        <v>7.68</v>
      </c>
    </row>
    <row r="117" spans="1:2" x14ac:dyDescent="0.25">
      <c r="A117" s="7" t="s">
        <v>99</v>
      </c>
      <c r="B117" s="8">
        <v>2.99</v>
      </c>
    </row>
    <row r="118" spans="1:2" x14ac:dyDescent="0.25">
      <c r="A118" s="7" t="s">
        <v>100</v>
      </c>
      <c r="B118" s="8">
        <v>4.42</v>
      </c>
    </row>
    <row r="119" spans="1:2" x14ac:dyDescent="0.25">
      <c r="A119" s="7" t="s">
        <v>101</v>
      </c>
      <c r="B119" s="18">
        <v>3.5</v>
      </c>
    </row>
    <row r="120" spans="1:2" x14ac:dyDescent="0.25">
      <c r="A120" s="7" t="s">
        <v>102</v>
      </c>
      <c r="B120" s="18"/>
    </row>
    <row r="121" spans="1:2" x14ac:dyDescent="0.25">
      <c r="A121" s="7" t="s">
        <v>103</v>
      </c>
      <c r="B121" s="18">
        <v>4.8</v>
      </c>
    </row>
    <row r="122" spans="1:2" x14ac:dyDescent="0.25">
      <c r="A122" s="7" t="s">
        <v>104</v>
      </c>
      <c r="B122" s="18"/>
    </row>
    <row r="123" spans="1:2" x14ac:dyDescent="0.25">
      <c r="A123" s="7" t="s">
        <v>105</v>
      </c>
      <c r="B123" s="18">
        <v>5.0999999999999996</v>
      </c>
    </row>
    <row r="124" spans="1:2" s="3" customFormat="1" x14ac:dyDescent="0.25">
      <c r="A124" s="5" t="s">
        <v>79</v>
      </c>
      <c r="B124" s="6">
        <f>SUM(B111:B123)</f>
        <v>50.910000000000004</v>
      </c>
    </row>
    <row r="125" spans="1:2" x14ac:dyDescent="0.25">
      <c r="A125" s="4"/>
      <c r="B125" s="10"/>
    </row>
    <row r="126" spans="1:2" s="3" customFormat="1" x14ac:dyDescent="0.25">
      <c r="A126" s="5" t="s">
        <v>80</v>
      </c>
      <c r="B126" s="19">
        <f>'נספח 1'!B28</f>
        <v>53085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נספח 1</vt:lpstr>
      <vt:lpstr>נספח 2</vt:lpstr>
      <vt:lpstr>נספח 3</vt:lpstr>
      <vt:lpstr>'נספח 1'!WPrint_TitlesW</vt:lpstr>
      <vt:lpstr>'נספח 3'!WPrint_TitlesW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dcterms:created xsi:type="dcterms:W3CDTF">2024-05-15T06:43:46Z</dcterms:created>
  <dcterms:modified xsi:type="dcterms:W3CDTF">2024-06-06T07:45:13Z</dcterms:modified>
</cp:coreProperties>
</file>