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66925"/>
  <mc:AlternateContent xmlns:mc="http://schemas.openxmlformats.org/markup-compatibility/2006">
    <mc:Choice Requires="x15">
      <x15ac:absPath xmlns:x15ac="http://schemas.microsoft.com/office/spreadsheetml/2010/11/ac" url="S:\ויקטור\מלמ\הוצאות ישירות\2025\רבעון 4.25\לפרסום באתר\"/>
    </mc:Choice>
  </mc:AlternateContent>
  <xr:revisionPtr revIDLastSave="0" documentId="13_ncr:1_{3267F4DA-5B1D-4904-B96F-D72204C8C240}" xr6:coauthVersionLast="47" xr6:coauthVersionMax="47" xr10:uidLastSave="{00000000-0000-0000-0000-000000000000}"/>
  <bookViews>
    <workbookView xWindow="-108" yWindow="-108" windowWidth="23256" windowHeight="12576" xr2:uid="{1F262C63-71E2-4146-9ED0-5DA8B6BF2D07}"/>
  </bookViews>
  <sheets>
    <sheet name="נספח 1 " sheetId="4" r:id="rId1"/>
    <sheet name="נספח 1 - רום רביד" sheetId="9" state="hidden" r:id="rId2"/>
    <sheet name="נספח 2 " sheetId="5" r:id="rId3"/>
    <sheet name="נספח 3 " sheetId="6" r:id="rId4"/>
  </sheets>
  <definedNames>
    <definedName name="_xlnm.Print_Area" localSheetId="0">'נספח 1 '!$A$1:$B$64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9" l="1"/>
  <c r="B40" i="9"/>
  <c r="B27" i="9" l="1"/>
  <c r="B13" i="9"/>
  <c r="B8" i="9"/>
  <c r="B53" i="9" l="1"/>
  <c r="B16" i="9" l="1"/>
  <c r="B15" i="9" s="1"/>
  <c r="B19" i="9"/>
  <c r="B43" i="9" l="1"/>
  <c r="B44" i="9" l="1"/>
  <c r="B42" i="9"/>
  <c r="B45" i="9" l="1"/>
  <c r="B39" i="9"/>
  <c r="B38" i="9"/>
  <c r="B46" i="9" l="1"/>
  <c r="B37" i="9" s="1"/>
  <c r="B54" i="9" s="1"/>
  <c r="B9" i="9"/>
  <c r="B7" i="9" s="1"/>
  <c r="B25" i="9" s="1"/>
  <c r="B31" i="9" s="1"/>
  <c r="B63" i="9" s="1"/>
  <c r="B47" i="9" l="1"/>
  <c r="B51" i="9" s="1"/>
  <c r="B58" i="9"/>
  <c r="B59" i="9" s="1"/>
</calcChain>
</file>

<file path=xl/sharedStrings.xml><?xml version="1.0" encoding="utf-8"?>
<sst xmlns="http://schemas.openxmlformats.org/spreadsheetml/2006/main" count="228" uniqueCount="142">
  <si>
    <t>אלפי ₪</t>
  </si>
  <si>
    <t>1. סך הכל עמלות קנייה ומכירה של ניירות ערך סחירים</t>
  </si>
  <si>
    <t>א. סך עמלות קנייה ומכירה של ניירות ערך סחירים לצדדים קשורים</t>
  </si>
  <si>
    <t>ב. סך עמלות קנייה ומכירה של ניירות ערך סחירים לצדדים שאינם קשורים</t>
  </si>
  <si>
    <t>א. סך עמלות קסטודיאן לצדדים קשורים</t>
  </si>
  <si>
    <t>ב. סך עמלות קסטודיאן לצדדים שאינם קשורים</t>
  </si>
  <si>
    <t>3. סך הכל הוצאות הנובעות מהשקעות לא סחירות</t>
  </si>
  <si>
    <t xml:space="preserve">ב. הוצאה הנובעת מהשקעה בזכויות במקרקעין </t>
  </si>
  <si>
    <t>4. מסים החלים על משקיע מוסדי, על נכסיו, על הכנסותיו ועל עסקאות שנעשו בנכסיו</t>
  </si>
  <si>
    <t>הוצאות ישירות מסוג עמלת ניהול חיצוני</t>
  </si>
  <si>
    <t xml:space="preserve">א. סך תשלומים הנובעים מהשקעה בקרנות השקעה בישראל </t>
  </si>
  <si>
    <t>ב. סך תשלומים הנובעים מהשקעה בקרנות השקעה בחו"ל</t>
  </si>
  <si>
    <t>ג. סך תשלומים למנהלי תיקים ישראלים בגין השקעה בחו"ל</t>
  </si>
  <si>
    <t xml:space="preserve">ד. סך תשלומים למנהלי תיקים זרים </t>
  </si>
  <si>
    <t>ה. סך תשלומים בגין השקעה בקרנות סל כאשר 75 אחוזים לפחות מנכסי הקרן הם נכסים שהונפקו במדינת ישראל לפי מדדים שעליהם הורה הממונה ובתנאים שהורה</t>
  </si>
  <si>
    <t>ו.   סך תשלומים בגין השקעה בקרנות סל כאשר 75 אחוזים לפחות מנכסי הקרן הם נכסים שלא הונפקו במדינת ישראל ואינם נסחרים או מוחזקים בה</t>
  </si>
  <si>
    <t>ז.  סך תשלומים בגין השקעה בקרנות נאמנות ישראליות כאשר 75 אחוזים לפחות מנכסי הקרן מושקעים בנכסים שלא הונפקו במדינת ישראל ואינם נסחרים או מוחזקים בה</t>
  </si>
  <si>
    <t>ח.  סך תשלומים בגין השקעה בקרנות נאמנות זרות כאשר 75 אחוזים לפחות מנכסי הקרן מושקעים בנכסים שלא הונפקו במדינת ישראל ואינם נסחרים או מוחזקים בה</t>
  </si>
  <si>
    <t xml:space="preserve"> ט. סך תשלומים בגין השקעה בקרן טכנולוגיה עילית</t>
  </si>
  <si>
    <t>סך הכל הוצאות ישירות לצורך חישוב שיעור עלות שנתית צפויה</t>
  </si>
  <si>
    <t>2. סך הכל דמי שמירה בשל ניירות ערך סחירים וכל עמלה שגובה מי שמבצע את משמרות ניירות הערך  (קסטודיאן)</t>
  </si>
  <si>
    <t>ברוקארז'- עמלות קנייה ומכירה בגין ביצוע עסקאות בניירות ערך סחירים</t>
  </si>
  <si>
    <t>צדדים קשורים</t>
  </si>
  <si>
    <t>צדדים שאינם קשורים</t>
  </si>
  <si>
    <t>סך עמלות ברוקראז'</t>
  </si>
  <si>
    <t>עמלות קסטודיאן</t>
  </si>
  <si>
    <t>סך עמלות קסטודיאן</t>
  </si>
  <si>
    <t>הוצאה הנובעת מהשקעה בניירות ערך לא סחירים או ממתן הלוואה</t>
  </si>
  <si>
    <t>סך הוצאות הנובעות מהשקעה בניירות ערך לא סחירים או ממתן הלוואה</t>
  </si>
  <si>
    <t>הוצאה הנובעת מהשקעה בזכויות מקרקעין</t>
  </si>
  <si>
    <t>סך הוצאות הנובעות מהשקעה בזכויות מקרקעין</t>
  </si>
  <si>
    <t>מסים החלים על הנכסים, ההכנסות והעסקאות</t>
  </si>
  <si>
    <t>סך הכל תשלומי מסים</t>
  </si>
  <si>
    <t>דמי ביטוח בעד ביטוח משנה</t>
  </si>
  <si>
    <t>סך הכל תשלומים למבטחי משנה</t>
  </si>
  <si>
    <t>הוצאה הנובעת בעד ניהול תביעה או תובענה</t>
  </si>
  <si>
    <t>סך הוצאות הנובעות בעד ניהול תביעה או תובענה</t>
  </si>
  <si>
    <t>הוצאה הנובעת ממתן משכנתא</t>
  </si>
  <si>
    <t>סך הוצאות בעד מתן משכנתאות</t>
  </si>
  <si>
    <t>תשלום של דמי ניהול משתנים</t>
  </si>
  <si>
    <t>(3)      אחרים</t>
  </si>
  <si>
    <t>(1)      קסטודיאן א'</t>
  </si>
  <si>
    <t>(2)      קסטודיאן ב'</t>
  </si>
  <si>
    <t>(4)      אחרים</t>
  </si>
  <si>
    <t>(1)      גוף/יחיד א'</t>
  </si>
  <si>
    <t>(2)      גוף/יחיד ב'</t>
  </si>
  <si>
    <t>(1)      רשות מסים א'</t>
  </si>
  <si>
    <t>(2)      רשות מסים ב</t>
  </si>
  <si>
    <t>(1)      מבטח משנה א'</t>
  </si>
  <si>
    <t>(2)      מבטח משנה ב'</t>
  </si>
  <si>
    <t>אלפי ש"ח</t>
  </si>
  <si>
    <t>תשלום הנובע מהשקעה בקרנות השקעה בישראל</t>
  </si>
  <si>
    <t>סך תשלומים הנובעים מהשקעה בקרנות השקעה בישראל</t>
  </si>
  <si>
    <t>תשלום הנובע מהשקעה בקרנות השקעה בחו"ל</t>
  </si>
  <si>
    <t>סך תשלומים הנובעים מהשקעה בקרנות השקעה בחו"ל</t>
  </si>
  <si>
    <t>תשלום למנהל תיקים ישראלי</t>
  </si>
  <si>
    <t>סך תשלומים למנהלי תיקים ישראליים</t>
  </si>
  <si>
    <t>תשלום למנהל תיקים זר</t>
  </si>
  <si>
    <t>סך תשלום למנהלי תיקים זרים</t>
  </si>
  <si>
    <t>סך תשלומים בגין השקעה בקרן סל כאשר 75% לפחות מנכסי הקרן הם נכסים שלא הונפקו במדינת ישראל ואינם נסחרים או מוחזקים בה</t>
  </si>
  <si>
    <t>סך תשלום למנהלי קרנות סל</t>
  </si>
  <si>
    <t>סך תשלומים בגין השקעה בקרן סל כאשר 75% לפחות מנכסי הקרן הם נכסים שהונפקו במדינת ישראל לפי מדדים שעליהם הורה הממונה ובתנאים שהורה</t>
  </si>
  <si>
    <t xml:space="preserve">סך תשלום למנהלי קרן סל </t>
  </si>
  <si>
    <t>תשלום בגין השקעה בקרנות נאמנות ישראליות כאשר 75% לפחות מנכסי הקרן מושקעים בנכסים שלא הונפקו במדינת ישראל ואינם נסחרים או מוחזקים בה</t>
  </si>
  <si>
    <t>סך תשלומים למנהלי קרנות נאמנות ישראליות</t>
  </si>
  <si>
    <t>תשלום בגין השקעה בקרנות נאמנות זרות כאשר 75% לפחות מנכסי הקרן מושקעים בנכסים שלא הונפקו במדינת ישראל ואינם נסחרים או מוחזקים בה</t>
  </si>
  <si>
    <t>סך תשלומים בגין השקעה בקרנות נאמנות זרות</t>
  </si>
  <si>
    <t>תשלומים בגין השקעה בקרן טכנולוגיה עילית</t>
  </si>
  <si>
    <t>(2)      מנהל קרנות ב'</t>
  </si>
  <si>
    <t>סך תשלום בגין השקעה בקרן טכנולוגיה עילית</t>
  </si>
  <si>
    <t>סך הכל עמלות ניהול חיצוני</t>
  </si>
  <si>
    <t>סך הכל נכסים לסוף שנה קודמת</t>
  </si>
  <si>
    <t>א. יוצג בין היתר שיעור ההוצאות הישירות המשמש לצורך חישוב שיעור העלות השנתית הצפויה הנדרש בהתאם לחוזר גופים מוסדיים מיום 20 ביולי 2023 שמספרו 2023-9-6, שעניינו "אופן הצגת העלות השנתית הצפויה לעמית או למבוטח".  
 ב. סעיף "סכום שהוחזר לחוסכים (אם הוחזר)" ידווח כערך חיובי.   
 ג. סעיף "ההפרש בין מגבלת עמלת ניהול חיצוני מוצהרת לבין מגבלת עמלת ניהול חיצוני בפועל (סעיף 14 פחות סעיף 13)" יוצג כאחוז. במידה שההפרש חיובי, ידווח הסעיף כערך חיובי. במידה שההפרש שלילי, ידווח הסעיף כערך שלילי.   
ד. סעיפים בהם מדווח שיעור ידווחו עם שני מקומות מימין לנקודה העשרונית.</t>
  </si>
  <si>
    <t xml:space="preserve">צדדים שאינם קשורים </t>
  </si>
  <si>
    <t>5. סך הוצאות בעד ניהול תביעות</t>
  </si>
  <si>
    <t>6. סך הוצאות בעד מתן משכנתאות</t>
  </si>
  <si>
    <t xml:space="preserve">10 . סך דמי ניהול משתנים – החלק מתשלום עמלת ניהול חיצוני שנגזר מתשואת הנכסים </t>
  </si>
  <si>
    <t>11.   סה"כ הוצאות ישירות מסוג "עמלת ניהול חיצוני" (סכום סעיפים 11.א עד11.ט)</t>
  </si>
  <si>
    <t>7. סך הכל הוצאות ישירות שאינן מסוג עמלת ניהול חיצוני (סכום סעיפים 1 עד6)</t>
  </si>
  <si>
    <t>8. שווי ממוצע של נכסי הקופה או המסלול (ממוצע פשוט של סעיפים 8א ו-8ב)</t>
  </si>
  <si>
    <t>9. שיעור שנתי של הוצאות ישירות שאינן מסוג עמלת ניהול חיצוני (חלוקה של סעיף 7 בסעיף 8 )</t>
  </si>
  <si>
    <t>12. שיעור עמלת ניהול חיצוני בפועל (חלוקה של סעיף 11 בסעיף 8.ב)</t>
  </si>
  <si>
    <t>13. שיעור מגבלת עמלת ניהול חיצוני שהמשקיע המוסדי הצהיר עליה  עבור שנת הכספים שהסתיימה</t>
  </si>
  <si>
    <t>14. ההפרש בין שיעור מגבלת עמלת ניהול חיצוני מוצהרת לבין שיעור  עמלת ניהול חיצוני בפועל (סעיף 13 פחות סעיף 12)</t>
  </si>
  <si>
    <t xml:space="preserve">15א. סכום שהוחזר  לחוסכים (אם הוחזר) </t>
  </si>
  <si>
    <t xml:space="preserve">15ב. שיעור עמלת ניהול חיצוני בפועל לאחר החזר, (חלוקה של התוצאה של סעיף 11 בניכוי סעיף 15א, בסעיף 8.ב) </t>
  </si>
  <si>
    <t>סך הכל הוצאות ישירות בפועל (למעט דמי ניהול משתנים כאמור בסעיף 10)</t>
  </si>
  <si>
    <t>17. שיעור סך ההוצאות הישירות מתוך יתרת נכסים ממוצעת  (חלוקה של סעיף 16 בסעיף 8)</t>
  </si>
  <si>
    <t>19. De: שיעור הוצאות ישירות  (סכום של סעיף 9 וסעיף 18 )</t>
  </si>
  <si>
    <t>סך הכל דמי ניהול משתנים</t>
  </si>
  <si>
    <t>18. שיעור מגבלת עמלת ניהול חיצוני שהמשקיע המוסדי הצהיר עליה בהתאם לתקנה 2א לתקנות הוצאות ישירות עבור שנת הכספים הבאה 2025</t>
  </si>
  <si>
    <t>ב. השווי המשוערך של נכסי הקופה או המסלול נכון ליום 31 בדצמבר של שנת הכספים שהסתיימה 2023</t>
  </si>
  <si>
    <t>(3)       אחרים</t>
  </si>
  <si>
    <t>(1)      מנהל קרנות א'</t>
  </si>
  <si>
    <t>16. סך כל ההוצאות הישירות (סכום של סעיף 7 וסעיף 11)</t>
  </si>
  <si>
    <t>מספר אישור אוצר</t>
  </si>
  <si>
    <t xml:space="preserve">נספח 1 </t>
  </si>
  <si>
    <t/>
  </si>
  <si>
    <t>תאריך נכונות דו"ח</t>
  </si>
  <si>
    <t>קידוד קופה</t>
  </si>
  <si>
    <t>520031824-00000000000408-0408-000</t>
  </si>
  <si>
    <t>לידר ד</t>
  </si>
  <si>
    <t>INVESCO</t>
  </si>
  <si>
    <t>SPDR TRUST</t>
  </si>
  <si>
    <t xml:space="preserve">הפועלים </t>
  </si>
  <si>
    <t>הראל קרנות נאמנות בע"מ</t>
  </si>
  <si>
    <t>מיטב קרנות נאמנות בע"מ</t>
  </si>
  <si>
    <t>רום רביד אגח ל.מניות</t>
  </si>
  <si>
    <t>5281</t>
  </si>
  <si>
    <t>1257</t>
  </si>
  <si>
    <t>520031824-00000000000408-1257-000</t>
  </si>
  <si>
    <t>מיטב</t>
  </si>
  <si>
    <t xml:space="preserve">א. הוצאה הנובעת מהשקעה בניירות ערך לא סחירים או ממתן הלוואה למי שאינו עמית או מבוטח </t>
  </si>
  <si>
    <t>מגדל קרנות נאמנות בע"מ</t>
  </si>
  <si>
    <t>א. השווי המשוערך של  נכסי הקופה או המסלול נכון ליום 31 בדצמבר 2024</t>
  </si>
  <si>
    <t xml:space="preserve">
נספח 1- סך  ההוצאות הישירות ששולמו בעד כל סוג של הוצאה ישירה לתקופה המסתיימת ביום 31.12.2024</t>
  </si>
  <si>
    <t xml:space="preserve">עוצ"מ קרן השתלמות </t>
  </si>
  <si>
    <t>ב. השווי המשוערך של נכסי הקופה או המסלול נכון ליום 31 בדצמבר של שנת הכספים שהסתיימה 2024</t>
  </si>
  <si>
    <t xml:space="preserve">       ARK INNOVATION ETF</t>
  </si>
  <si>
    <t xml:space="preserve">       US GLOBAL JETS ETF</t>
  </si>
  <si>
    <t>אי.בי.אי קרנות נאמנות בע"מ</t>
  </si>
  <si>
    <t xml:space="preserve">   ISHARES INC</t>
  </si>
  <si>
    <t xml:space="preserve"> VANECK SEMICONDUCTOR ETF</t>
  </si>
  <si>
    <t>H CARE SELECT SECTOR SPDR</t>
  </si>
  <si>
    <t>DOW JONES INDUSTRIAL AVER</t>
  </si>
  <si>
    <t>UMER DISCRETIONARY SELECT</t>
  </si>
  <si>
    <t>קרן אלפא ערך</t>
  </si>
  <si>
    <t>Noked Long</t>
  </si>
  <si>
    <t xml:space="preserve">Noked Bond  </t>
  </si>
  <si>
    <t>Brosh Capital</t>
  </si>
  <si>
    <t>Brosh Equity C</t>
  </si>
  <si>
    <t>Vertical Bond</t>
  </si>
  <si>
    <t>קרן שקד II</t>
  </si>
  <si>
    <t>OSCAR GRUSS &amp; SON INC</t>
  </si>
  <si>
    <t>E-FUNDSETTLE</t>
  </si>
  <si>
    <t>18. שיעור מגבלת עמלת ניהול חיצוני שהמשקיע המוסדי הצהיר עליה בהתאם לתקנה 2א לתקנות הוצאות ישירות עבור שנת הכספים הבאה 2026</t>
  </si>
  <si>
    <t xml:space="preserve">א. השווי המשוערך של  נכסי הקופה או המסלול נכון ליום 31 בדצמבר 2025 </t>
  </si>
  <si>
    <t xml:space="preserve">
נספח 1- סך  ההוצאות הישירות ששולמו בעד כל סוג של הוצאה ישירה לתקופה המסתיימת ביום 31.12.2025</t>
  </si>
  <si>
    <t>נספח 2 – פרוט עמלות והוצאות שאינן עמלות ניהול חיצוני לתקופה המסתיימת ביום 31.12.2025</t>
  </si>
  <si>
    <t>נספח 3 - פירוט עמלות ניהול חיצוני לתקופה המסתיימת ביום 31.12.2025</t>
  </si>
  <si>
    <t>סך הכל עמלות והוצאות שאינן עמלות ניהול חיצוני</t>
  </si>
  <si>
    <t>(2)      קסטודיאן 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</si>
</sst>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 #,##0.00_-;_-* &quot;-&quot;??_-;_-@_-"/>
    <numFmt numFmtId="165" formatCode="0.000"/>
  </numFmts>
  <fonts count="30" x14ac:knownFonts="1">
    <font>
      <sz val="11"/>
      <color theme="1"/>
      <name val="Arial"/>
      <family val="2"/>
      <scheme val="minor"/>
    </font>
    <font>
      <sz val="11"/>
      <color theme="1"/>
      <name val="Arial"/>
      <family val="2"/>
      <charset val="177"/>
      <scheme val="minor"/>
    </font>
    <font>
      <sz val="11"/>
      <color theme="1"/>
      <name val="Arial"/>
      <family val="2"/>
      <charset val="177"/>
      <scheme val="minor"/>
    </font>
    <font>
      <b/>
      <sz val="12"/>
      <color theme="1"/>
      <name val="Calibri Light"/>
      <family val="2"/>
    </font>
    <font>
      <sz val="12"/>
      <color theme="1"/>
      <name val="Calibri Light"/>
      <family val="2"/>
    </font>
    <font>
      <sz val="12"/>
      <color rgb="FF000000"/>
      <name val="Calibri Light"/>
      <family val="2"/>
    </font>
    <font>
      <b/>
      <sz val="12"/>
      <color rgb="FF000080"/>
      <name val="Calibri Light"/>
      <family val="2"/>
    </font>
    <font>
      <sz val="12"/>
      <color rgb="FF000080"/>
      <name val="Calibri Light"/>
      <family val="2"/>
    </font>
    <font>
      <sz val="11"/>
      <color theme="1"/>
      <name val="Arial"/>
      <family val="2"/>
      <scheme val="minor"/>
    </font>
    <font>
      <sz val="10"/>
      <name val="Arial"/>
      <family val="2"/>
    </font>
    <font>
      <sz val="11"/>
      <color theme="0"/>
      <name val="Arial"/>
      <family val="2"/>
      <charset val="177"/>
      <scheme val="minor"/>
    </font>
    <font>
      <sz val="11"/>
      <color rgb="FF9C0006"/>
      <name val="Arial"/>
      <family val="2"/>
      <charset val="177"/>
      <scheme val="minor"/>
    </font>
    <font>
      <b/>
      <sz val="11"/>
      <color rgb="FFFA7D00"/>
      <name val="Arial"/>
      <family val="2"/>
      <charset val="177"/>
      <scheme val="minor"/>
    </font>
    <font>
      <b/>
      <sz val="11"/>
      <color theme="0"/>
      <name val="Arial"/>
      <family val="2"/>
      <charset val="177"/>
      <scheme val="minor"/>
    </font>
    <font>
      <i/>
      <sz val="11"/>
      <color rgb="FF7F7F7F"/>
      <name val="Arial"/>
      <family val="2"/>
      <charset val="177"/>
      <scheme val="minor"/>
    </font>
    <font>
      <sz val="11"/>
      <color rgb="FF006100"/>
      <name val="Arial"/>
      <family val="2"/>
      <charset val="177"/>
      <scheme val="minor"/>
    </font>
    <font>
      <b/>
      <sz val="15"/>
      <color theme="3"/>
      <name val="Arial"/>
      <family val="2"/>
      <charset val="177"/>
      <scheme val="minor"/>
    </font>
    <font>
      <b/>
      <sz val="13"/>
      <color theme="3"/>
      <name val="Arial"/>
      <family val="2"/>
      <charset val="177"/>
      <scheme val="minor"/>
    </font>
    <font>
      <b/>
      <sz val="11"/>
      <color theme="3"/>
      <name val="Arial"/>
      <family val="2"/>
      <charset val="177"/>
      <scheme val="minor"/>
    </font>
    <font>
      <sz val="11"/>
      <color rgb="FF3F3F76"/>
      <name val="Arial"/>
      <family val="2"/>
      <charset val="177"/>
      <scheme val="minor"/>
    </font>
    <font>
      <sz val="11"/>
      <color rgb="FFFA7D00"/>
      <name val="Arial"/>
      <family val="2"/>
      <charset val="177"/>
      <scheme val="minor"/>
    </font>
    <font>
      <sz val="11"/>
      <color rgb="FF9C6500"/>
      <name val="Arial"/>
      <family val="2"/>
      <charset val="177"/>
      <scheme val="minor"/>
    </font>
    <font>
      <b/>
      <sz val="11"/>
      <color rgb="FF3F3F3F"/>
      <name val="Arial"/>
      <family val="2"/>
      <charset val="177"/>
      <scheme val="minor"/>
    </font>
    <font>
      <b/>
      <sz val="18"/>
      <color theme="3"/>
      <name val="Times New Roman"/>
      <family val="2"/>
      <charset val="177"/>
      <scheme val="major"/>
    </font>
    <font>
      <b/>
      <sz val="11"/>
      <color theme="1"/>
      <name val="Arial"/>
      <family val="2"/>
      <charset val="177"/>
      <scheme val="minor"/>
    </font>
    <font>
      <sz val="11"/>
      <color rgb="FFFF0000"/>
      <name val="Arial"/>
      <family val="2"/>
      <charset val="177"/>
      <scheme val="minor"/>
    </font>
    <font>
      <sz val="11"/>
      <color indexed="8"/>
      <name val="Arial"/>
      <family val="2"/>
      <scheme val="minor"/>
    </font>
    <font>
      <b/>
      <sz val="12"/>
      <color rgb="FF000000"/>
      <name val="Calibri Light"/>
      <family val="2"/>
    </font>
    <font>
      <b/>
      <sz val="10"/>
      <name val="Tahoma"/>
      <family val="2"/>
    </font>
    <font>
      <b/>
      <sz val="10"/>
      <name val="Tahoma"/>
      <family val="2"/>
    </font>
  </fonts>
  <fills count="36">
    <fill>
      <patternFill patternType="none"/>
    </fill>
    <fill>
      <patternFill patternType="gray125"/>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0234076967686"/>
        <bgColor indexed="64"/>
      </patternFill>
    </fill>
    <fill>
      <patternFill patternType="solid">
        <fgColor theme="3" tint="0.79998168889431442"/>
        <bgColor indexed="64"/>
      </patternFill>
    </fill>
    <fill>
      <patternFill patternType="solid">
        <fgColor indexed="9"/>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rgb="FF808080"/>
      </left>
      <right style="medium">
        <color rgb="FF808080"/>
      </right>
      <top/>
      <bottom style="medium">
        <color rgb="FF80808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bottom/>
      <diagonal/>
    </border>
  </borders>
  <cellStyleXfs count="57">
    <xf numFmtId="0" fontId="0" fillId="0" borderId="0"/>
    <xf numFmtId="0" fontId="2" fillId="0" borderId="0"/>
    <xf numFmtId="9" fontId="8" fillId="0" borderId="0" applyFont="0" applyFill="0" applyBorder="0" applyAlignment="0" applyProtection="0"/>
    <xf numFmtId="43" fontId="8" fillId="0" borderId="0" applyFont="0" applyFill="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8" fillId="3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0" fillId="12" borderId="0" applyNumberFormat="0" applyBorder="0" applyAlignment="0" applyProtection="0"/>
    <xf numFmtId="0" fontId="10" fillId="16" borderId="0" applyNumberFormat="0" applyBorder="0" applyAlignment="0" applyProtection="0"/>
    <xf numFmtId="0" fontId="10" fillId="20" borderId="0" applyNumberFormat="0" applyBorder="0" applyAlignment="0" applyProtection="0"/>
    <xf numFmtId="0" fontId="10" fillId="24" borderId="0" applyNumberFormat="0" applyBorder="0" applyAlignment="0" applyProtection="0"/>
    <xf numFmtId="0" fontId="10" fillId="28" borderId="0" applyNumberFormat="0" applyBorder="0" applyAlignment="0" applyProtection="0"/>
    <xf numFmtId="0" fontId="10" fillId="32" borderId="0" applyNumberFormat="0" applyBorder="0" applyAlignment="0" applyProtection="0"/>
    <xf numFmtId="0" fontId="10" fillId="9" borderId="0" applyNumberFormat="0" applyBorder="0" applyAlignment="0" applyProtection="0"/>
    <xf numFmtId="0" fontId="10" fillId="13" borderId="0" applyNumberFormat="0" applyBorder="0" applyAlignment="0" applyProtection="0"/>
    <xf numFmtId="0" fontId="10" fillId="17" borderId="0" applyNumberFormat="0" applyBorder="0" applyAlignment="0" applyProtection="0"/>
    <xf numFmtId="0" fontId="10" fillId="21" borderId="0" applyNumberFormat="0" applyBorder="0" applyAlignment="0" applyProtection="0"/>
    <xf numFmtId="0" fontId="10" fillId="25" borderId="0" applyNumberFormat="0" applyBorder="0" applyAlignment="0" applyProtection="0"/>
    <xf numFmtId="0" fontId="10" fillId="29" borderId="0" applyNumberFormat="0" applyBorder="0" applyAlignment="0" applyProtection="0"/>
    <xf numFmtId="0" fontId="11" fillId="4" borderId="0" applyNumberFormat="0" applyBorder="0" applyAlignment="0" applyProtection="0"/>
    <xf numFmtId="0" fontId="12" fillId="7" borderId="8" applyNumberFormat="0" applyAlignment="0" applyProtection="0"/>
    <xf numFmtId="0" fontId="13" fillId="8" borderId="11" applyNumberFormat="0" applyAlignment="0" applyProtection="0"/>
    <xf numFmtId="0" fontId="14" fillId="0" borderId="0" applyNumberFormat="0" applyFill="0" applyBorder="0" applyAlignment="0" applyProtection="0"/>
    <xf numFmtId="0" fontId="15" fillId="3"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6" borderId="8" applyNumberFormat="0" applyAlignment="0" applyProtection="0"/>
    <xf numFmtId="0" fontId="20" fillId="0" borderId="10" applyNumberFormat="0" applyFill="0" applyAlignment="0" applyProtection="0"/>
    <xf numFmtId="0" fontId="21" fillId="5" borderId="0" applyNumberFormat="0" applyBorder="0" applyAlignment="0" applyProtection="0"/>
    <xf numFmtId="0" fontId="9" fillId="0" borderId="0"/>
    <xf numFmtId="0" fontId="8" fillId="0" borderId="0"/>
    <xf numFmtId="0" fontId="2" fillId="2" borderId="4" applyNumberFormat="0" applyFont="0" applyAlignment="0" applyProtection="0"/>
    <xf numFmtId="0" fontId="22" fillId="7" borderId="9" applyNumberFormat="0" applyAlignment="0" applyProtection="0"/>
    <xf numFmtId="9" fontId="2" fillId="0" borderId="0" applyFont="0" applyFill="0" applyBorder="0" applyAlignment="0" applyProtection="0"/>
    <xf numFmtId="9" fontId="9" fillId="0" borderId="0" applyFont="0" applyFill="0" applyBorder="0" applyAlignment="0" applyProtection="0"/>
    <xf numFmtId="9" fontId="8" fillId="0" borderId="0" applyFill="0" applyBorder="0" applyAlignment="0" applyProtection="0"/>
    <xf numFmtId="0" fontId="23" fillId="0" borderId="0" applyNumberFormat="0" applyFill="0" applyBorder="0" applyAlignment="0" applyProtection="0"/>
    <xf numFmtId="0" fontId="24" fillId="0" borderId="12" applyNumberFormat="0" applyFill="0" applyAlignment="0" applyProtection="0"/>
    <xf numFmtId="0" fontId="25" fillId="0" borderId="0" applyNumberFormat="0" applyFill="0" applyBorder="0" applyAlignment="0" applyProtection="0"/>
    <xf numFmtId="0" fontId="26" fillId="0" borderId="0"/>
    <xf numFmtId="43" fontId="8" fillId="0" borderId="0" applyFont="0" applyFill="0" applyBorder="0" applyAlignment="0" applyProtection="0"/>
    <xf numFmtId="0" fontId="1" fillId="0" borderId="0"/>
    <xf numFmtId="43" fontId="8" fillId="0" borderId="0" applyFont="0" applyFill="0" applyBorder="0" applyAlignment="0" applyProtection="0"/>
    <xf numFmtId="0" fontId="26" fillId="0" borderId="0"/>
    <xf numFmtId="43" fontId="9" fillId="0" borderId="0" applyFont="0" applyFill="0" applyBorder="0" applyAlignment="0" applyProtection="0"/>
  </cellStyleXfs>
  <cellXfs count="55">
    <xf numFmtId="0" fontId="0" fillId="0" borderId="0" xfId="0"/>
    <xf numFmtId="0" fontId="4" fillId="0" borderId="0" xfId="0" applyFont="1" applyAlignment="1">
      <alignment horizontal="right" vertical="center"/>
    </xf>
    <xf numFmtId="0" fontId="4" fillId="0" borderId="2" xfId="0" applyFont="1" applyBorder="1" applyAlignment="1">
      <alignment horizontal="right" vertical="center" wrapText="1" readingOrder="2"/>
    </xf>
    <xf numFmtId="0" fontId="4" fillId="0" borderId="1" xfId="0" applyFont="1" applyBorder="1" applyAlignment="1">
      <alignment horizontal="right" vertical="center"/>
    </xf>
    <xf numFmtId="0" fontId="5" fillId="0" borderId="1" xfId="0" applyFont="1" applyBorder="1" applyAlignment="1">
      <alignment horizontal="right" vertical="center" readingOrder="1"/>
    </xf>
    <xf numFmtId="0" fontId="4" fillId="0" borderId="1" xfId="0" applyFont="1" applyBorder="1" applyAlignment="1">
      <alignment horizontal="right" vertical="center" wrapText="1" readingOrder="2"/>
    </xf>
    <xf numFmtId="0" fontId="4" fillId="0" borderId="0" xfId="0" applyFont="1" applyAlignment="1">
      <alignment horizontal="right"/>
    </xf>
    <xf numFmtId="0" fontId="4" fillId="0" borderId="0" xfId="0" applyFont="1" applyAlignment="1">
      <alignment horizontal="right" vertical="center" readingOrder="2"/>
    </xf>
    <xf numFmtId="4" fontId="5" fillId="0" borderId="1" xfId="0" applyNumberFormat="1" applyFont="1" applyBorder="1" applyAlignment="1">
      <alignment horizontal="right" vertical="center" readingOrder="1"/>
    </xf>
    <xf numFmtId="2" fontId="5" fillId="0" borderId="1" xfId="0" applyNumberFormat="1" applyFont="1" applyBorder="1" applyAlignment="1">
      <alignment horizontal="right" vertical="center" readingOrder="1"/>
    </xf>
    <xf numFmtId="4" fontId="4" fillId="0" borderId="0" xfId="0" applyNumberFormat="1" applyFont="1" applyAlignment="1">
      <alignment horizontal="right" vertical="center"/>
    </xf>
    <xf numFmtId="10" fontId="4" fillId="0" borderId="0" xfId="2" applyNumberFormat="1" applyFont="1" applyFill="1" applyAlignment="1">
      <alignment horizontal="right" vertical="center"/>
    </xf>
    <xf numFmtId="43" fontId="5" fillId="0" borderId="1" xfId="3" applyFont="1" applyFill="1" applyBorder="1" applyAlignment="1">
      <alignment horizontal="right" vertical="center" readingOrder="1"/>
    </xf>
    <xf numFmtId="2" fontId="4" fillId="0" borderId="0" xfId="2" applyNumberFormat="1" applyFont="1" applyFill="1" applyAlignment="1">
      <alignment horizontal="right" vertical="center"/>
    </xf>
    <xf numFmtId="2" fontId="4" fillId="0" borderId="0" xfId="0" applyNumberFormat="1" applyFont="1" applyAlignment="1">
      <alignment horizontal="right" vertical="center"/>
    </xf>
    <xf numFmtId="0" fontId="3" fillId="0" borderId="1" xfId="0" applyFont="1" applyBorder="1" applyAlignment="1">
      <alignment horizontal="right" vertical="center" wrapText="1" readingOrder="2"/>
    </xf>
    <xf numFmtId="164" fontId="4" fillId="0" borderId="0" xfId="0" applyNumberFormat="1" applyFont="1" applyAlignment="1">
      <alignment horizontal="right" vertical="center"/>
    </xf>
    <xf numFmtId="0" fontId="3" fillId="34" borderId="1" xfId="0" applyFont="1" applyFill="1" applyBorder="1" applyAlignment="1">
      <alignment horizontal="right" vertical="center" wrapText="1" readingOrder="2"/>
    </xf>
    <xf numFmtId="2" fontId="4" fillId="34" borderId="3" xfId="0" applyNumberFormat="1" applyFont="1" applyFill="1" applyBorder="1" applyAlignment="1">
      <alignment horizontal="left" vertical="center" wrapText="1" readingOrder="2"/>
    </xf>
    <xf numFmtId="0" fontId="5" fillId="34" borderId="1" xfId="0" applyFont="1" applyFill="1" applyBorder="1" applyAlignment="1">
      <alignment horizontal="right" vertical="center" readingOrder="1"/>
    </xf>
    <xf numFmtId="0" fontId="27" fillId="34" borderId="1" xfId="0" applyFont="1" applyFill="1" applyBorder="1" applyAlignment="1">
      <alignment horizontal="center" vertical="center" readingOrder="2"/>
    </xf>
    <xf numFmtId="0" fontId="3" fillId="34" borderId="0" xfId="0" applyFont="1" applyFill="1" applyAlignment="1">
      <alignment horizontal="center" vertical="center" wrapText="1" readingOrder="2"/>
    </xf>
    <xf numFmtId="0" fontId="4" fillId="34" borderId="1" xfId="0" applyFont="1" applyFill="1" applyBorder="1" applyAlignment="1">
      <alignment horizontal="right" vertical="center" wrapText="1" readingOrder="2"/>
    </xf>
    <xf numFmtId="2" fontId="5" fillId="34" borderId="1" xfId="2" applyNumberFormat="1" applyFont="1" applyFill="1" applyBorder="1" applyAlignment="1">
      <alignment horizontal="right" vertical="center" readingOrder="1"/>
    </xf>
    <xf numFmtId="2" fontId="5" fillId="34" borderId="1" xfId="0" applyNumberFormat="1" applyFont="1" applyFill="1" applyBorder="1" applyAlignment="1">
      <alignment horizontal="right" vertical="center" readingOrder="1"/>
    </xf>
    <xf numFmtId="4" fontId="5" fillId="34" borderId="1" xfId="0" applyNumberFormat="1" applyFont="1" applyFill="1" applyBorder="1" applyAlignment="1">
      <alignment horizontal="right" vertical="center" readingOrder="1"/>
    </xf>
    <xf numFmtId="2" fontId="5" fillId="34" borderId="0" xfId="2" applyNumberFormat="1" applyFont="1" applyFill="1" applyBorder="1" applyAlignment="1">
      <alignment horizontal="right" vertical="center" readingOrder="1"/>
    </xf>
    <xf numFmtId="43" fontId="5" fillId="34" borderId="1" xfId="3" applyFont="1" applyFill="1" applyBorder="1" applyAlignment="1">
      <alignment horizontal="right" vertical="center" readingOrder="1"/>
    </xf>
    <xf numFmtId="0" fontId="28" fillId="35" borderId="0" xfId="0" applyFont="1" applyFill="1" applyAlignment="1">
      <alignment horizontal="right"/>
    </xf>
    <xf numFmtId="14" fontId="29" fillId="35" borderId="0" xfId="0" applyNumberFormat="1" applyFont="1" applyFill="1" applyAlignment="1">
      <alignment horizontal="right"/>
    </xf>
    <xf numFmtId="43" fontId="5" fillId="0" borderId="1" xfId="54" applyFont="1" applyFill="1" applyBorder="1" applyAlignment="1">
      <alignment horizontal="right" vertical="center" readingOrder="1"/>
    </xf>
    <xf numFmtId="43" fontId="5" fillId="0" borderId="1" xfId="52" applyFont="1" applyFill="1" applyBorder="1" applyAlignment="1">
      <alignment horizontal="right" vertical="center" readingOrder="1"/>
    </xf>
    <xf numFmtId="4" fontId="4" fillId="0" borderId="0" xfId="0" applyNumberFormat="1" applyFont="1" applyAlignment="1">
      <alignment horizontal="right"/>
    </xf>
    <xf numFmtId="2" fontId="4" fillId="0" borderId="0" xfId="0" applyNumberFormat="1" applyFont="1" applyAlignment="1">
      <alignment horizontal="right" vertical="center" readingOrder="2"/>
    </xf>
    <xf numFmtId="2" fontId="4" fillId="0" borderId="0" xfId="0" applyNumberFormat="1" applyFont="1" applyAlignment="1">
      <alignment horizontal="right"/>
    </xf>
    <xf numFmtId="2" fontId="5" fillId="0" borderId="1" xfId="2" applyNumberFormat="1" applyFont="1" applyFill="1" applyBorder="1" applyAlignment="1">
      <alignment horizontal="right" vertical="center" readingOrder="1"/>
    </xf>
    <xf numFmtId="0" fontId="28" fillId="0" borderId="0" xfId="0" applyFont="1" applyAlignment="1">
      <alignment horizontal="right"/>
    </xf>
    <xf numFmtId="14" fontId="28" fillId="0" borderId="0" xfId="0" applyNumberFormat="1" applyFont="1" applyAlignment="1">
      <alignment horizontal="right"/>
    </xf>
    <xf numFmtId="0" fontId="3" fillId="0" borderId="0" xfId="0" applyFont="1" applyAlignment="1">
      <alignment horizontal="center" vertical="center" wrapText="1" readingOrder="2"/>
    </xf>
    <xf numFmtId="0" fontId="27" fillId="0" borderId="1" xfId="0" applyFont="1" applyBorder="1" applyAlignment="1">
      <alignment horizontal="center" vertical="center" readingOrder="2"/>
    </xf>
    <xf numFmtId="2" fontId="4" fillId="0" borderId="3" xfId="0" applyNumberFormat="1" applyFont="1" applyBorder="1" applyAlignment="1">
      <alignment horizontal="left" vertical="center" wrapText="1" readingOrder="2"/>
    </xf>
    <xf numFmtId="0" fontId="3" fillId="0" borderId="1" xfId="0" applyFont="1" applyBorder="1" applyAlignment="1">
      <alignment horizontal="center" vertical="center" wrapText="1" readingOrder="2"/>
    </xf>
    <xf numFmtId="0" fontId="4" fillId="0" borderId="1" xfId="0" applyFont="1" applyBorder="1" applyAlignment="1">
      <alignment horizontal="left" vertical="center" wrapText="1" readingOrder="2"/>
    </xf>
    <xf numFmtId="4" fontId="4" fillId="0" borderId="1" xfId="0" applyNumberFormat="1" applyFont="1" applyBorder="1" applyAlignment="1">
      <alignment horizontal="left" vertical="center" wrapText="1" readingOrder="2"/>
    </xf>
    <xf numFmtId="2" fontId="4" fillId="0" borderId="1" xfId="0" applyNumberFormat="1" applyFont="1" applyBorder="1" applyAlignment="1">
      <alignment horizontal="left" vertical="center" wrapText="1" readingOrder="2"/>
    </xf>
    <xf numFmtId="2" fontId="4" fillId="0" borderId="1" xfId="0" applyNumberFormat="1" applyFont="1" applyBorder="1" applyAlignment="1">
      <alignment vertical="center" wrapText="1" readingOrder="2"/>
    </xf>
    <xf numFmtId="0" fontId="6" fillId="0" borderId="1" xfId="0" applyFont="1" applyBorder="1" applyAlignment="1">
      <alignment horizontal="right" vertical="center" wrapText="1" readingOrder="2"/>
    </xf>
    <xf numFmtId="0" fontId="4" fillId="0" borderId="1" xfId="0" applyFont="1" applyBorder="1" applyAlignment="1">
      <alignment vertical="center" wrapText="1" readingOrder="2"/>
    </xf>
    <xf numFmtId="1" fontId="4" fillId="0" borderId="1" xfId="0" applyNumberFormat="1" applyFont="1" applyBorder="1" applyAlignment="1">
      <alignment horizontal="left" vertical="center" wrapText="1" readingOrder="2"/>
    </xf>
    <xf numFmtId="1" fontId="4" fillId="0" borderId="1" xfId="0" applyNumberFormat="1" applyFont="1" applyBorder="1" applyAlignment="1">
      <alignment vertical="center" wrapText="1" readingOrder="2"/>
    </xf>
    <xf numFmtId="0" fontId="7" fillId="0" borderId="1" xfId="0" applyFont="1" applyBorder="1" applyAlignment="1">
      <alignment horizontal="right" vertical="center" wrapText="1" readingOrder="2"/>
    </xf>
    <xf numFmtId="0" fontId="4" fillId="0" borderId="1" xfId="0" applyFont="1" applyBorder="1" applyAlignment="1">
      <alignment horizontal="justify" vertical="center" wrapText="1" readingOrder="2"/>
    </xf>
    <xf numFmtId="165" fontId="4" fillId="0" borderId="1" xfId="0" applyNumberFormat="1" applyFont="1" applyBorder="1" applyAlignment="1">
      <alignment horizontal="left" vertical="center" wrapText="1" readingOrder="2"/>
    </xf>
    <xf numFmtId="0" fontId="3" fillId="0" borderId="1" xfId="0" applyFont="1" applyBorder="1" applyAlignment="1">
      <alignment vertical="center" wrapText="1" readingOrder="2"/>
    </xf>
    <xf numFmtId="4" fontId="4" fillId="0" borderId="13" xfId="0" applyNumberFormat="1" applyFont="1" applyBorder="1" applyAlignment="1">
      <alignment horizontal="center" vertical="center"/>
    </xf>
  </cellXfs>
  <cellStyles count="57">
    <cellStyle name="20% - Accent1" xfId="4" xr:uid="{6CF69C4E-3A2C-4310-A80F-E0231F10D083}"/>
    <cellStyle name="20% - Accent2" xfId="5" xr:uid="{F0E4D33A-CA41-4CC6-B8D8-15645EE290AA}"/>
    <cellStyle name="20% - Accent3" xfId="6" xr:uid="{C55BED3D-3CC4-4F8C-B6E0-3FF75DA75CE6}"/>
    <cellStyle name="20% - Accent4" xfId="7" xr:uid="{26FA91E4-1F64-40CD-AAA5-5B01D193BDEA}"/>
    <cellStyle name="20% - Accent5" xfId="8" xr:uid="{6778BA36-3FB3-42C9-BE45-16A0F01FDC1F}"/>
    <cellStyle name="20% - Accent6" xfId="9" xr:uid="{CCFD8798-6DFF-4F72-8851-36F7C77423EB}"/>
    <cellStyle name="40% - Accent1" xfId="10" xr:uid="{09857322-4FDD-4C85-9BCD-2712EA56F1FE}"/>
    <cellStyle name="40% - Accent2" xfId="11" xr:uid="{242A0088-DCCE-4F3D-A3A8-2E83BD81C236}"/>
    <cellStyle name="40% - Accent3" xfId="12" xr:uid="{FCB885B3-DDBE-42EA-AFEE-33E6880CBE61}"/>
    <cellStyle name="40% - Accent4" xfId="13" xr:uid="{C7F0A128-1C24-4AC4-8852-E3CEB6611797}"/>
    <cellStyle name="40% - Accent4 2" xfId="14" xr:uid="{49CB46EE-0BAB-46F3-969A-1A8D1BE651AF}"/>
    <cellStyle name="40% - Accent5" xfId="15" xr:uid="{B69BC266-0F55-467F-8540-1EFF47FD1258}"/>
    <cellStyle name="40% - Accent6" xfId="16" xr:uid="{D68B8587-973C-46AF-A2F6-6CAE1C2F0F16}"/>
    <cellStyle name="60% - Accent1" xfId="17" xr:uid="{B9B2B3BD-99DE-4390-AD50-A9B1F3D8CF2C}"/>
    <cellStyle name="60% - Accent2" xfId="18" xr:uid="{1FA36FA2-921B-4B9B-B3BF-AE151062177C}"/>
    <cellStyle name="60% - Accent3" xfId="19" xr:uid="{3DAB21D0-BE4E-4738-A3FF-6DA60B5DCF55}"/>
    <cellStyle name="60% - Accent4" xfId="20" xr:uid="{F595E96B-F2F2-4215-BD47-E07CACC950BB}"/>
    <cellStyle name="60% - Accent5" xfId="21" xr:uid="{18E19DED-2E0F-4C79-BDA3-10891CE70D56}"/>
    <cellStyle name="60% - Accent6" xfId="22" xr:uid="{4ADA9FFF-28BB-4809-B10B-D70474928F75}"/>
    <cellStyle name="Accent1" xfId="23" xr:uid="{9AADE25E-6D9A-4FEE-AF92-D4C79CA5AC52}"/>
    <cellStyle name="Accent2" xfId="24" xr:uid="{0E4D3EA8-A86A-47AB-8500-D5AF7DC2615F}"/>
    <cellStyle name="Accent3" xfId="25" xr:uid="{D32C0D3E-F583-4F2A-9DD3-F249739EC279}"/>
    <cellStyle name="Accent4" xfId="26" xr:uid="{FD03D2B3-CAD9-494E-9752-F502040269CD}"/>
    <cellStyle name="Accent5" xfId="27" xr:uid="{0377FFD1-B872-4CC3-B244-4F4B06E38142}"/>
    <cellStyle name="Accent6" xfId="28" xr:uid="{6A03EFBB-F6B5-4B77-9FF3-0F0D9DAB970E}"/>
    <cellStyle name="Bad" xfId="29" xr:uid="{BF907986-455E-4CBB-808B-48579668DABD}"/>
    <cellStyle name="Calculation" xfId="30" xr:uid="{E74D7C01-9FB2-4D24-BEFF-A70324210514}"/>
    <cellStyle name="Check Cell" xfId="31" xr:uid="{3D2805C5-E646-4BB8-9788-ACF15BEFFBF3}"/>
    <cellStyle name="Comma" xfId="3" builtinId="3"/>
    <cellStyle name="Comma 2" xfId="52" xr:uid="{A87BBC54-D241-4DF6-BB46-B442812B6424}"/>
    <cellStyle name="Comma 3" xfId="54" xr:uid="{00000000-0005-0000-0000-000061000000}"/>
    <cellStyle name="Comma 4" xfId="56" xr:uid="{1B49EA98-0B5F-40B9-BA6C-BCE89C658CE7}"/>
    <cellStyle name="Explanatory Text" xfId="32" xr:uid="{1CF7D712-6782-420F-B671-0C01E4E0D798}"/>
    <cellStyle name="Good" xfId="33" xr:uid="{45B6D33F-6A69-4F91-93ED-3A0DD76C4FD0}"/>
    <cellStyle name="Heading 1" xfId="34" xr:uid="{77CA2ADB-FB46-4412-B1C3-911E31FF1CDE}"/>
    <cellStyle name="Heading 2" xfId="35" xr:uid="{E7F4F6BC-767B-45C2-9578-BB0B9FC64F31}"/>
    <cellStyle name="Heading 3" xfId="36" xr:uid="{3BF5E560-EB3A-4D34-9C97-E141AA21EB60}"/>
    <cellStyle name="Heading 4" xfId="37" xr:uid="{A91B7141-011A-4AB3-9116-5FECA3AB9D1B}"/>
    <cellStyle name="Input" xfId="38" xr:uid="{3DEE2ADE-6F43-41A1-985F-7574F5BA0F6B}"/>
    <cellStyle name="Linked Cell" xfId="39" xr:uid="{B2546739-1169-43A4-A63D-3D96373B4EA3}"/>
    <cellStyle name="Neutral" xfId="40" xr:uid="{D0A26C31-99A1-450E-AB15-A1B474974CED}"/>
    <cellStyle name="Normal" xfId="0" builtinId="0"/>
    <cellStyle name="Normal 2" xfId="1" xr:uid="{54966482-994A-4C81-9F57-A7CF61072040}"/>
    <cellStyle name="Normal 2 2" xfId="41" xr:uid="{8E2E6124-B03A-47F2-8B41-E81935EE208F}"/>
    <cellStyle name="Normal 2 3" xfId="53" xr:uid="{54966482-994A-4C81-9F57-A7CF61072040}"/>
    <cellStyle name="Normal 3" xfId="42" xr:uid="{8485A213-6CBA-49D6-B119-11C8D1379FAD}"/>
    <cellStyle name="Normal 3 2" xfId="55" xr:uid="{8D17A00B-92CA-4D2F-B61E-30E470E49330}"/>
    <cellStyle name="Normal 4" xfId="51" xr:uid="{D03C7202-A8CB-46C6-85D8-B8A3E4438C7B}"/>
    <cellStyle name="Note" xfId="43" xr:uid="{FCF4A36B-CBC5-4F0E-9D06-F17788E36EEB}"/>
    <cellStyle name="Output" xfId="44" xr:uid="{B66A0CDB-6979-4FF9-A991-EFEBC6AE95C4}"/>
    <cellStyle name="Percent" xfId="2" builtinId="5"/>
    <cellStyle name="Percent 2" xfId="46" xr:uid="{087F9467-20D1-4F94-BF5A-C08221136547}"/>
    <cellStyle name="Percent 3" xfId="47" xr:uid="{C98E3067-5113-42CF-A3F2-CF873BDDE7A1}"/>
    <cellStyle name="Percent 4" xfId="45" xr:uid="{93424B4C-49F9-4320-A1A2-EB705B71387C}"/>
    <cellStyle name="Title" xfId="48" xr:uid="{D0EA13E6-4790-4A28-8CDE-0BF96AFA54D3}"/>
    <cellStyle name="Total" xfId="49" xr:uid="{265DBF2B-7995-44B9-91F8-BD5CB5C78FCF}"/>
    <cellStyle name="Warning Text" xfId="50" xr:uid="{8F4694CE-1C07-4BF8-ACD2-FF9ACC29E296}"/>
  </cellStyles>
  <dxfs count="0"/>
  <tableStyles count="0" defaultTableStyle="TableStyleMedium2" defaultPivotStyle="PivotStyleLight16"/>
  <colors>
    <mruColors>
      <color rgb="FF8BFFBF"/>
      <color rgb="FFFFFF99"/>
      <color rgb="FFFFBE7D"/>
      <color rgb="FFFFB871"/>
      <color rgb="FFFF967D"/>
      <color rgb="FFFF8B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A9C8F-3CD3-4203-9E15-AD1825924098}">
  <sheetPr>
    <pageSetUpPr fitToPage="1"/>
  </sheetPr>
  <dimension ref="A1:C68"/>
  <sheetViews>
    <sheetView rightToLeft="1" tabSelected="1" view="pageBreakPreview" zoomScaleNormal="100" zoomScaleSheetLayoutView="100" workbookViewId="0">
      <selection activeCell="B36" sqref="B36"/>
    </sheetView>
  </sheetViews>
  <sheetFormatPr defaultColWidth="9" defaultRowHeight="15.6" x14ac:dyDescent="0.25"/>
  <cols>
    <col min="1" max="1" width="81.69921875" style="1" customWidth="1"/>
    <col min="2" max="2" width="12.3984375" style="1" bestFit="1" customWidth="1"/>
    <col min="3" max="3" width="60.3984375" style="1" bestFit="1" customWidth="1"/>
    <col min="4" max="16384" width="9" style="1"/>
  </cols>
  <sheetData>
    <row r="1" spans="1:3" x14ac:dyDescent="0.25">
      <c r="A1" s="36" t="s">
        <v>116</v>
      </c>
      <c r="B1" s="36">
        <v>5051</v>
      </c>
    </row>
    <row r="2" spans="1:3" x14ac:dyDescent="0.25">
      <c r="A2" s="36" t="s">
        <v>95</v>
      </c>
      <c r="B2" s="36">
        <v>394</v>
      </c>
    </row>
    <row r="3" spans="1:3" x14ac:dyDescent="0.25">
      <c r="A3" s="36" t="s">
        <v>96</v>
      </c>
      <c r="B3" s="36" t="s">
        <v>97</v>
      </c>
    </row>
    <row r="4" spans="1:3" x14ac:dyDescent="0.25">
      <c r="A4" s="36" t="s">
        <v>98</v>
      </c>
      <c r="B4" s="37">
        <v>46022</v>
      </c>
    </row>
    <row r="5" spans="1:3" x14ac:dyDescent="0.25">
      <c r="A5" s="36"/>
      <c r="B5" s="36"/>
    </row>
    <row r="6" spans="1:3" ht="95.25" customHeight="1" x14ac:dyDescent="0.25">
      <c r="A6" s="38" t="s">
        <v>137</v>
      </c>
      <c r="B6" s="39" t="s">
        <v>0</v>
      </c>
    </row>
    <row r="7" spans="1:3" x14ac:dyDescent="0.25">
      <c r="A7" s="5" t="s">
        <v>1</v>
      </c>
      <c r="B7" s="8">
        <v>16.505680000000002</v>
      </c>
      <c r="C7" s="10"/>
    </row>
    <row r="8" spans="1:3" x14ac:dyDescent="0.25">
      <c r="A8" s="5" t="s">
        <v>2</v>
      </c>
      <c r="B8" s="8">
        <v>0</v>
      </c>
      <c r="C8" s="10"/>
    </row>
    <row r="9" spans="1:3" x14ac:dyDescent="0.25">
      <c r="A9" s="5" t="s">
        <v>3</v>
      </c>
      <c r="B9" s="8">
        <v>16.505680000000002</v>
      </c>
      <c r="C9" s="10"/>
    </row>
    <row r="10" spans="1:3" x14ac:dyDescent="0.25">
      <c r="A10" s="5"/>
      <c r="B10" s="4"/>
      <c r="C10" s="10"/>
    </row>
    <row r="11" spans="1:3" ht="31.2" x14ac:dyDescent="0.25">
      <c r="A11" s="5" t="s">
        <v>20</v>
      </c>
      <c r="B11" s="8">
        <v>4.5062600000000002</v>
      </c>
      <c r="C11" s="10"/>
    </row>
    <row r="12" spans="1:3" x14ac:dyDescent="0.25">
      <c r="A12" s="5" t="s">
        <v>4</v>
      </c>
      <c r="B12" s="8">
        <v>0</v>
      </c>
      <c r="C12" s="10"/>
    </row>
    <row r="13" spans="1:3" x14ac:dyDescent="0.25">
      <c r="A13" s="5" t="s">
        <v>5</v>
      </c>
      <c r="B13" s="8">
        <v>4.5062600000000002</v>
      </c>
      <c r="C13" s="10"/>
    </row>
    <row r="14" spans="1:3" x14ac:dyDescent="0.25">
      <c r="A14" s="5"/>
      <c r="B14" s="4"/>
      <c r="C14" s="10"/>
    </row>
    <row r="15" spans="1:3" x14ac:dyDescent="0.25">
      <c r="A15" s="5" t="s">
        <v>6</v>
      </c>
      <c r="B15" s="8">
        <v>0.26918000000000003</v>
      </c>
      <c r="C15" s="10"/>
    </row>
    <row r="16" spans="1:3" x14ac:dyDescent="0.25">
      <c r="A16" s="5" t="s">
        <v>112</v>
      </c>
      <c r="B16" s="8">
        <v>0.26918000000000003</v>
      </c>
      <c r="C16" s="10"/>
    </row>
    <row r="17" spans="1:3" x14ac:dyDescent="0.25">
      <c r="A17" s="5" t="s">
        <v>7</v>
      </c>
      <c r="B17" s="8">
        <v>0</v>
      </c>
      <c r="C17" s="10"/>
    </row>
    <row r="18" spans="1:3" x14ac:dyDescent="0.25">
      <c r="A18" s="5"/>
      <c r="B18" s="4"/>
      <c r="C18" s="10"/>
    </row>
    <row r="19" spans="1:3" ht="16.2" thickBot="1" x14ac:dyDescent="0.3">
      <c r="A19" s="5" t="s">
        <v>8</v>
      </c>
      <c r="B19" s="40">
        <v>47.513620000000003</v>
      </c>
      <c r="C19" s="10"/>
    </row>
    <row r="20" spans="1:3" x14ac:dyDescent="0.25">
      <c r="A20" s="5"/>
      <c r="B20" s="4"/>
      <c r="C20" s="10"/>
    </row>
    <row r="21" spans="1:3" x14ac:dyDescent="0.25">
      <c r="A21" s="5" t="s">
        <v>74</v>
      </c>
      <c r="B21" s="8">
        <v>0</v>
      </c>
      <c r="C21" s="10"/>
    </row>
    <row r="22" spans="1:3" x14ac:dyDescent="0.25">
      <c r="A22" s="5"/>
      <c r="B22" s="4"/>
      <c r="C22" s="10"/>
    </row>
    <row r="23" spans="1:3" x14ac:dyDescent="0.25">
      <c r="A23" s="5" t="s">
        <v>75</v>
      </c>
      <c r="B23" s="8">
        <v>0</v>
      </c>
      <c r="C23" s="10"/>
    </row>
    <row r="24" spans="1:3" x14ac:dyDescent="0.25">
      <c r="A24" s="5"/>
      <c r="B24" s="4"/>
      <c r="C24" s="10"/>
    </row>
    <row r="25" spans="1:3" x14ac:dyDescent="0.25">
      <c r="A25" s="5" t="s">
        <v>78</v>
      </c>
      <c r="B25" s="8">
        <v>68.794740000000004</v>
      </c>
      <c r="C25" s="10"/>
    </row>
    <row r="26" spans="1:3" x14ac:dyDescent="0.25">
      <c r="A26" s="5"/>
      <c r="B26" s="4"/>
      <c r="C26" s="10"/>
    </row>
    <row r="27" spans="1:3" x14ac:dyDescent="0.25">
      <c r="A27" s="5" t="s">
        <v>79</v>
      </c>
      <c r="B27" s="12">
        <v>64425</v>
      </c>
      <c r="C27" s="10"/>
    </row>
    <row r="28" spans="1:3" ht="21" customHeight="1" x14ac:dyDescent="0.25">
      <c r="A28" s="5" t="s">
        <v>136</v>
      </c>
      <c r="B28" s="12">
        <v>66952</v>
      </c>
      <c r="C28" s="54"/>
    </row>
    <row r="29" spans="1:3" x14ac:dyDescent="0.25">
      <c r="A29" s="5" t="s">
        <v>117</v>
      </c>
      <c r="B29" s="30">
        <v>61898</v>
      </c>
      <c r="C29" s="54"/>
    </row>
    <row r="30" spans="1:3" x14ac:dyDescent="0.25">
      <c r="A30" s="5"/>
      <c r="B30" s="4"/>
      <c r="C30" s="10"/>
    </row>
    <row r="31" spans="1:3" x14ac:dyDescent="0.25">
      <c r="A31" s="5" t="s">
        <v>80</v>
      </c>
      <c r="B31" s="35">
        <v>0.10678267753201397</v>
      </c>
      <c r="C31" s="10"/>
    </row>
    <row r="32" spans="1:3" x14ac:dyDescent="0.25">
      <c r="A32" s="5"/>
      <c r="B32" s="4"/>
      <c r="C32" s="10"/>
    </row>
    <row r="33" spans="1:3" x14ac:dyDescent="0.25">
      <c r="A33" s="15" t="s">
        <v>9</v>
      </c>
      <c r="B33" s="4"/>
      <c r="C33" s="10"/>
    </row>
    <row r="34" spans="1:3" x14ac:dyDescent="0.25">
      <c r="A34" s="15"/>
      <c r="B34" s="4"/>
      <c r="C34" s="10"/>
    </row>
    <row r="35" spans="1:3" x14ac:dyDescent="0.25">
      <c r="A35" s="5" t="s">
        <v>76</v>
      </c>
      <c r="B35" s="9">
        <v>234.39</v>
      </c>
      <c r="C35" s="10"/>
    </row>
    <row r="36" spans="1:3" x14ac:dyDescent="0.25">
      <c r="A36" s="5"/>
      <c r="B36" s="4"/>
      <c r="C36" s="10"/>
    </row>
    <row r="37" spans="1:3" x14ac:dyDescent="0.25">
      <c r="A37" s="5" t="s">
        <v>77</v>
      </c>
      <c r="B37" s="8">
        <v>77.287051013248387</v>
      </c>
      <c r="C37" s="10"/>
    </row>
    <row r="38" spans="1:3" ht="22.5" customHeight="1" x14ac:dyDescent="0.25">
      <c r="A38" s="5" t="s">
        <v>10</v>
      </c>
      <c r="B38" s="8">
        <v>56.15864333333333</v>
      </c>
      <c r="C38" s="10"/>
    </row>
    <row r="39" spans="1:3" ht="20.25" customHeight="1" x14ac:dyDescent="0.25">
      <c r="A39" s="5" t="s">
        <v>11</v>
      </c>
      <c r="B39" s="8">
        <v>0</v>
      </c>
      <c r="C39" s="10"/>
    </row>
    <row r="40" spans="1:3" ht="19.5" customHeight="1" x14ac:dyDescent="0.25">
      <c r="A40" s="5" t="s">
        <v>12</v>
      </c>
      <c r="B40" s="8">
        <v>0</v>
      </c>
      <c r="C40" s="10"/>
    </row>
    <row r="41" spans="1:3" ht="24" customHeight="1" x14ac:dyDescent="0.25">
      <c r="A41" s="5" t="s">
        <v>13</v>
      </c>
      <c r="B41" s="8">
        <v>0</v>
      </c>
      <c r="C41" s="10"/>
    </row>
    <row r="42" spans="1:3" ht="31.2" x14ac:dyDescent="0.25">
      <c r="A42" s="5" t="s">
        <v>14</v>
      </c>
      <c r="B42" s="9">
        <v>9.9773259643835668E-2</v>
      </c>
      <c r="C42" s="10"/>
    </row>
    <row r="43" spans="1:3" ht="31.2" x14ac:dyDescent="0.25">
      <c r="A43" s="5" t="s">
        <v>15</v>
      </c>
      <c r="B43" s="9">
        <v>16.796201311131508</v>
      </c>
      <c r="C43" s="10"/>
    </row>
    <row r="44" spans="1:3" ht="31.2" x14ac:dyDescent="0.25">
      <c r="A44" s="5" t="s">
        <v>16</v>
      </c>
      <c r="B44" s="9">
        <v>4.232433109139726</v>
      </c>
      <c r="C44" s="10"/>
    </row>
    <row r="45" spans="1:3" ht="31.2" x14ac:dyDescent="0.25">
      <c r="A45" s="5" t="s">
        <v>17</v>
      </c>
      <c r="B45" s="9">
        <v>0</v>
      </c>
      <c r="C45" s="10"/>
    </row>
    <row r="46" spans="1:3" ht="18.75" customHeight="1" x14ac:dyDescent="0.25">
      <c r="A46" s="5" t="s">
        <v>18</v>
      </c>
      <c r="B46" s="9">
        <v>0</v>
      </c>
      <c r="C46" s="10"/>
    </row>
    <row r="47" spans="1:3" x14ac:dyDescent="0.25">
      <c r="A47" s="5" t="s">
        <v>81</v>
      </c>
      <c r="B47" s="35">
        <v>0.12486195194230572</v>
      </c>
      <c r="C47" s="10"/>
    </row>
    <row r="48" spans="1:3" x14ac:dyDescent="0.25">
      <c r="A48" s="5"/>
      <c r="B48" s="4"/>
      <c r="C48" s="10"/>
    </row>
    <row r="49" spans="1:3" x14ac:dyDescent="0.25">
      <c r="A49" s="5" t="s">
        <v>82</v>
      </c>
      <c r="B49" s="9">
        <v>0.2</v>
      </c>
      <c r="C49" s="10"/>
    </row>
    <row r="50" spans="1:3" x14ac:dyDescent="0.25">
      <c r="A50" s="5"/>
      <c r="B50" s="4"/>
      <c r="C50" s="10"/>
    </row>
    <row r="51" spans="1:3" ht="31.2" x14ac:dyDescent="0.25">
      <c r="A51" s="5" t="s">
        <v>83</v>
      </c>
      <c r="B51" s="9">
        <v>7.5138048057694293E-2</v>
      </c>
      <c r="C51" s="10"/>
    </row>
    <row r="52" spans="1:3" x14ac:dyDescent="0.25">
      <c r="A52" s="5"/>
      <c r="B52" s="9"/>
      <c r="C52" s="10"/>
    </row>
    <row r="53" spans="1:3" x14ac:dyDescent="0.25">
      <c r="A53" s="5" t="s">
        <v>84</v>
      </c>
      <c r="B53" s="8">
        <v>0</v>
      </c>
      <c r="C53" s="10"/>
    </row>
    <row r="54" spans="1:3" ht="31.2" x14ac:dyDescent="0.25">
      <c r="A54" s="5" t="s">
        <v>85</v>
      </c>
      <c r="B54" s="8">
        <v>0.12486195194230572</v>
      </c>
      <c r="C54" s="10"/>
    </row>
    <row r="55" spans="1:3" x14ac:dyDescent="0.25">
      <c r="A55" s="5"/>
      <c r="B55" s="4"/>
      <c r="C55" s="10"/>
    </row>
    <row r="56" spans="1:3" x14ac:dyDescent="0.25">
      <c r="A56" s="5" t="s">
        <v>86</v>
      </c>
      <c r="B56" s="8"/>
      <c r="C56" s="10"/>
    </row>
    <row r="57" spans="1:3" x14ac:dyDescent="0.25">
      <c r="A57" s="5"/>
      <c r="B57" s="8"/>
      <c r="C57" s="10"/>
    </row>
    <row r="58" spans="1:3" x14ac:dyDescent="0.25">
      <c r="A58" s="5" t="s">
        <v>94</v>
      </c>
      <c r="B58" s="8">
        <v>146.08179101324839</v>
      </c>
      <c r="C58" s="10"/>
    </row>
    <row r="59" spans="1:3" x14ac:dyDescent="0.25">
      <c r="A59" s="5" t="s">
        <v>87</v>
      </c>
      <c r="B59" s="35">
        <v>0.22674705628754113</v>
      </c>
      <c r="C59" s="10"/>
    </row>
    <row r="60" spans="1:3" x14ac:dyDescent="0.25">
      <c r="A60" s="5"/>
      <c r="B60" s="4"/>
      <c r="C60" s="10"/>
    </row>
    <row r="61" spans="1:3" x14ac:dyDescent="0.25">
      <c r="A61" s="5" t="s">
        <v>19</v>
      </c>
      <c r="B61" s="4"/>
      <c r="C61" s="10"/>
    </row>
    <row r="62" spans="1:3" ht="31.2" x14ac:dyDescent="0.25">
      <c r="A62" s="5" t="s">
        <v>135</v>
      </c>
      <c r="B62" s="8">
        <v>0.2</v>
      </c>
      <c r="C62" s="10"/>
    </row>
    <row r="63" spans="1:3" x14ac:dyDescent="0.25">
      <c r="A63" s="5" t="s">
        <v>88</v>
      </c>
      <c r="B63" s="9">
        <v>0.30678267753201399</v>
      </c>
      <c r="C63" s="10"/>
    </row>
    <row r="64" spans="1:3" x14ac:dyDescent="0.25">
      <c r="A64" s="3"/>
      <c r="B64" s="3"/>
      <c r="C64" s="10"/>
    </row>
    <row r="67" spans="2:2" x14ac:dyDescent="0.25">
      <c r="B67" s="13"/>
    </row>
    <row r="68" spans="2:2" x14ac:dyDescent="0.25">
      <c r="B68" s="14"/>
    </row>
  </sheetData>
  <mergeCells count="1">
    <mergeCell ref="C28:C29"/>
  </mergeCells>
  <pageMargins left="0.7" right="0.7" top="0.17" bottom="0.17" header="0.3" footer="0.3"/>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F8B3F-EC2B-4079-AF39-DBB87E5F5411}">
  <dimension ref="A1:E68"/>
  <sheetViews>
    <sheetView rightToLeft="1" topLeftCell="A40" workbookViewId="0">
      <selection activeCell="B54" sqref="B54"/>
    </sheetView>
  </sheetViews>
  <sheetFormatPr defaultColWidth="9" defaultRowHeight="15.6" x14ac:dyDescent="0.25"/>
  <cols>
    <col min="1" max="1" width="81.69921875" style="1" customWidth="1"/>
    <col min="2" max="2" width="46" style="1" customWidth="1"/>
    <col min="3" max="4" width="9" style="1"/>
    <col min="5" max="5" width="91.69921875" style="1" customWidth="1"/>
    <col min="6" max="16384" width="9" style="1"/>
  </cols>
  <sheetData>
    <row r="1" spans="1:5" x14ac:dyDescent="0.25">
      <c r="A1" s="28" t="s">
        <v>107</v>
      </c>
      <c r="B1" s="28" t="s">
        <v>108</v>
      </c>
    </row>
    <row r="2" spans="1:5" x14ac:dyDescent="0.25">
      <c r="A2" s="28" t="s">
        <v>95</v>
      </c>
      <c r="B2" s="28" t="s">
        <v>109</v>
      </c>
    </row>
    <row r="3" spans="1:5" x14ac:dyDescent="0.25">
      <c r="A3" s="28" t="s">
        <v>96</v>
      </c>
      <c r="B3" s="28" t="s">
        <v>97</v>
      </c>
    </row>
    <row r="4" spans="1:5" x14ac:dyDescent="0.25">
      <c r="A4" s="28" t="s">
        <v>98</v>
      </c>
      <c r="B4" s="29">
        <v>45657</v>
      </c>
    </row>
    <row r="5" spans="1:5" x14ac:dyDescent="0.25">
      <c r="A5" s="28" t="s">
        <v>99</v>
      </c>
      <c r="B5" s="28" t="s">
        <v>110</v>
      </c>
    </row>
    <row r="6" spans="1:5" ht="95.25" customHeight="1" x14ac:dyDescent="0.25">
      <c r="A6" s="21" t="s">
        <v>115</v>
      </c>
      <c r="B6" s="20" t="s">
        <v>0</v>
      </c>
      <c r="E6" s="2" t="s">
        <v>72</v>
      </c>
    </row>
    <row r="7" spans="1:5" x14ac:dyDescent="0.25">
      <c r="A7" s="22" t="s">
        <v>1</v>
      </c>
      <c r="B7" s="25" t="e">
        <f>B8+B9</f>
        <v>#REF!</v>
      </c>
    </row>
    <row r="8" spans="1:5" x14ac:dyDescent="0.25">
      <c r="A8" s="5" t="s">
        <v>2</v>
      </c>
      <c r="B8" s="8" t="e">
        <f>'נספח 2 '!#REF!</f>
        <v>#REF!</v>
      </c>
    </row>
    <row r="9" spans="1:5" x14ac:dyDescent="0.25">
      <c r="A9" s="5" t="s">
        <v>3</v>
      </c>
      <c r="B9" s="8" t="e">
        <f>'נספח 2 '!#REF!-B8</f>
        <v>#REF!</v>
      </c>
    </row>
    <row r="10" spans="1:5" x14ac:dyDescent="0.25">
      <c r="A10" s="5"/>
      <c r="B10" s="4"/>
    </row>
    <row r="11" spans="1:5" ht="31.2" x14ac:dyDescent="0.25">
      <c r="A11" s="22" t="s">
        <v>20</v>
      </c>
      <c r="B11" s="25">
        <v>0</v>
      </c>
    </row>
    <row r="12" spans="1:5" x14ac:dyDescent="0.25">
      <c r="A12" s="5" t="s">
        <v>4</v>
      </c>
      <c r="B12" s="8">
        <v>0</v>
      </c>
    </row>
    <row r="13" spans="1:5" x14ac:dyDescent="0.25">
      <c r="A13" s="5" t="s">
        <v>5</v>
      </c>
      <c r="B13" s="8" t="e">
        <f>'נספח 2 '!#REF!</f>
        <v>#REF!</v>
      </c>
    </row>
    <row r="14" spans="1:5" x14ac:dyDescent="0.25">
      <c r="A14" s="5"/>
      <c r="B14" s="4"/>
    </row>
    <row r="15" spans="1:5" x14ac:dyDescent="0.25">
      <c r="A15" s="22" t="s">
        <v>6</v>
      </c>
      <c r="B15" s="25" t="e">
        <f>B16+B17</f>
        <v>#REF!</v>
      </c>
    </row>
    <row r="16" spans="1:5" x14ac:dyDescent="0.25">
      <c r="A16" s="5" t="s">
        <v>112</v>
      </c>
      <c r="B16" s="8" t="e">
        <f>'נספח 2 '!#REF!</f>
        <v>#REF!</v>
      </c>
    </row>
    <row r="17" spans="1:5" x14ac:dyDescent="0.25">
      <c r="A17" s="5" t="s">
        <v>7</v>
      </c>
      <c r="B17" s="8">
        <v>0</v>
      </c>
    </row>
    <row r="18" spans="1:5" x14ac:dyDescent="0.25">
      <c r="A18" s="5"/>
      <c r="B18" s="4"/>
    </row>
    <row r="19" spans="1:5" ht="16.2" thickBot="1" x14ac:dyDescent="0.3">
      <c r="A19" s="22" t="s">
        <v>8</v>
      </c>
      <c r="B19" s="18" t="e">
        <f>'נספח 2 '!#REF!</f>
        <v>#REF!</v>
      </c>
    </row>
    <row r="20" spans="1:5" x14ac:dyDescent="0.25">
      <c r="A20" s="5"/>
      <c r="B20" s="4"/>
    </row>
    <row r="21" spans="1:5" x14ac:dyDescent="0.25">
      <c r="A21" s="22" t="s">
        <v>74</v>
      </c>
      <c r="B21" s="25">
        <v>0</v>
      </c>
    </row>
    <row r="22" spans="1:5" x14ac:dyDescent="0.25">
      <c r="A22" s="5"/>
      <c r="B22" s="4"/>
    </row>
    <row r="23" spans="1:5" x14ac:dyDescent="0.25">
      <c r="A23" s="22" t="s">
        <v>75</v>
      </c>
      <c r="B23" s="25">
        <v>0</v>
      </c>
    </row>
    <row r="24" spans="1:5" x14ac:dyDescent="0.25">
      <c r="A24" s="5"/>
      <c r="B24" s="4"/>
    </row>
    <row r="25" spans="1:5" x14ac:dyDescent="0.25">
      <c r="A25" s="22" t="s">
        <v>78</v>
      </c>
      <c r="B25" s="25" t="e">
        <f>+B23+B21+B19+B15+B11+B7</f>
        <v>#REF!</v>
      </c>
    </row>
    <row r="26" spans="1:5" x14ac:dyDescent="0.25">
      <c r="A26" s="5"/>
      <c r="B26" s="4"/>
    </row>
    <row r="27" spans="1:5" x14ac:dyDescent="0.25">
      <c r="A27" s="22" t="s">
        <v>79</v>
      </c>
      <c r="B27" s="27">
        <f>(B28+B29)/2</f>
        <v>104581.899875</v>
      </c>
    </row>
    <row r="28" spans="1:5" ht="21" customHeight="1" x14ac:dyDescent="0.25">
      <c r="A28" s="5" t="s">
        <v>114</v>
      </c>
      <c r="B28" s="12">
        <v>102764.62974999999</v>
      </c>
      <c r="E28" s="16"/>
    </row>
    <row r="29" spans="1:5" x14ac:dyDescent="0.25">
      <c r="A29" s="5" t="s">
        <v>91</v>
      </c>
      <c r="B29" s="31">
        <v>106399.17</v>
      </c>
    </row>
    <row r="30" spans="1:5" x14ac:dyDescent="0.25">
      <c r="A30" s="5"/>
      <c r="B30" s="4"/>
    </row>
    <row r="31" spans="1:5" x14ac:dyDescent="0.25">
      <c r="A31" s="22" t="s">
        <v>80</v>
      </c>
      <c r="B31" s="23" t="e">
        <f>(B25/B27)*100</f>
        <v>#REF!</v>
      </c>
    </row>
    <row r="32" spans="1:5" x14ac:dyDescent="0.25">
      <c r="A32" s="5"/>
      <c r="B32" s="4"/>
    </row>
    <row r="33" spans="1:4" x14ac:dyDescent="0.25">
      <c r="A33" s="17" t="s">
        <v>9</v>
      </c>
      <c r="B33" s="19"/>
    </row>
    <row r="34" spans="1:4" x14ac:dyDescent="0.25">
      <c r="A34" s="15"/>
      <c r="B34" s="4"/>
    </row>
    <row r="35" spans="1:4" x14ac:dyDescent="0.25">
      <c r="A35" s="22" t="s">
        <v>76</v>
      </c>
      <c r="B35" s="24">
        <v>0</v>
      </c>
    </row>
    <row r="36" spans="1:4" x14ac:dyDescent="0.25">
      <c r="A36" s="5"/>
      <c r="B36" s="4"/>
    </row>
    <row r="37" spans="1:4" x14ac:dyDescent="0.25">
      <c r="A37" s="22" t="s">
        <v>77</v>
      </c>
      <c r="B37" s="25" t="e">
        <f>B38+B39+B40+B41+B42+B43+B44+B45+B46</f>
        <v>#REF!</v>
      </c>
    </row>
    <row r="38" spans="1:4" ht="20.25" customHeight="1" x14ac:dyDescent="0.25">
      <c r="A38" s="5" t="s">
        <v>10</v>
      </c>
      <c r="B38" s="8" t="e">
        <f>'נספח 3 '!#REF!</f>
        <v>#REF!</v>
      </c>
    </row>
    <row r="39" spans="1:4" ht="24" customHeight="1" x14ac:dyDescent="0.25">
      <c r="A39" s="5" t="s">
        <v>11</v>
      </c>
      <c r="B39" s="8" t="e">
        <f>'נספח 3 '!#REF!</f>
        <v>#REF!</v>
      </c>
      <c r="C39" s="10"/>
      <c r="D39" s="10"/>
    </row>
    <row r="40" spans="1:4" ht="19.5" customHeight="1" x14ac:dyDescent="0.25">
      <c r="A40" s="5" t="s">
        <v>12</v>
      </c>
      <c r="B40" s="8" t="e">
        <f>'נספח 3 '!#REF!</f>
        <v>#REF!</v>
      </c>
    </row>
    <row r="41" spans="1:4" ht="24.75" customHeight="1" x14ac:dyDescent="0.25">
      <c r="A41" s="5" t="s">
        <v>13</v>
      </c>
      <c r="B41" s="8" t="e">
        <f>'נספח 3 '!#REF!</f>
        <v>#REF!</v>
      </c>
    </row>
    <row r="42" spans="1:4" ht="31.2" x14ac:dyDescent="0.25">
      <c r="A42" s="5" t="s">
        <v>14</v>
      </c>
      <c r="B42" s="9" t="e">
        <f>'נספח 3 '!#REF!</f>
        <v>#REF!</v>
      </c>
    </row>
    <row r="43" spans="1:4" ht="31.2" x14ac:dyDescent="0.25">
      <c r="A43" s="5" t="s">
        <v>15</v>
      </c>
      <c r="B43" s="9" t="e">
        <f>'נספח 3 '!#REF!</f>
        <v>#REF!</v>
      </c>
    </row>
    <row r="44" spans="1:4" ht="31.2" x14ac:dyDescent="0.25">
      <c r="A44" s="5" t="s">
        <v>16</v>
      </c>
      <c r="B44" s="9" t="e">
        <f>'נספח 3 '!#REF!</f>
        <v>#REF!</v>
      </c>
    </row>
    <row r="45" spans="1:4" ht="31.2" x14ac:dyDescent="0.25">
      <c r="A45" s="5" t="s">
        <v>17</v>
      </c>
      <c r="B45" s="9" t="e">
        <f>'נספח 3 '!#REF!</f>
        <v>#REF!</v>
      </c>
    </row>
    <row r="46" spans="1:4" ht="19.5" customHeight="1" x14ac:dyDescent="0.25">
      <c r="A46" s="5" t="s">
        <v>18</v>
      </c>
      <c r="B46" s="9" t="e">
        <f>'נספח 3 '!#REF!</f>
        <v>#REF!</v>
      </c>
    </row>
    <row r="47" spans="1:4" ht="18.75" customHeight="1" x14ac:dyDescent="0.25">
      <c r="A47" s="22" t="s">
        <v>81</v>
      </c>
      <c r="B47" s="23" t="e">
        <f>(B37/B29)*100</f>
        <v>#REF!</v>
      </c>
      <c r="C47" s="11"/>
      <c r="D47" s="11"/>
    </row>
    <row r="48" spans="1:4" x14ac:dyDescent="0.25">
      <c r="A48" s="5"/>
      <c r="B48" s="4"/>
    </row>
    <row r="49" spans="1:4" x14ac:dyDescent="0.25">
      <c r="A49" s="22" t="s">
        <v>82</v>
      </c>
      <c r="B49" s="24">
        <v>0.05</v>
      </c>
    </row>
    <row r="50" spans="1:4" x14ac:dyDescent="0.25">
      <c r="A50" s="5"/>
      <c r="B50" s="4"/>
    </row>
    <row r="51" spans="1:4" ht="31.2" x14ac:dyDescent="0.25">
      <c r="A51" s="22" t="s">
        <v>83</v>
      </c>
      <c r="B51" s="24" t="e">
        <f>B49-B47</f>
        <v>#REF!</v>
      </c>
    </row>
    <row r="52" spans="1:4" x14ac:dyDescent="0.25">
      <c r="A52" s="5"/>
      <c r="B52" s="9"/>
    </row>
    <row r="53" spans="1:4" ht="21" customHeight="1" x14ac:dyDescent="0.25">
      <c r="A53" s="22" t="s">
        <v>84</v>
      </c>
      <c r="B53" s="19">
        <f>(B36-B52)/B28</f>
        <v>0</v>
      </c>
    </row>
    <row r="54" spans="1:4" ht="31.2" x14ac:dyDescent="0.25">
      <c r="A54" s="22" t="s">
        <v>85</v>
      </c>
      <c r="B54" s="24" t="e">
        <f>(B37-B53)/B29*100</f>
        <v>#REF!</v>
      </c>
    </row>
    <row r="55" spans="1:4" x14ac:dyDescent="0.25">
      <c r="A55" s="5"/>
      <c r="B55" s="4"/>
    </row>
    <row r="56" spans="1:4" x14ac:dyDescent="0.25">
      <c r="A56" s="22" t="s">
        <v>86</v>
      </c>
      <c r="B56" s="25"/>
    </row>
    <row r="57" spans="1:4" x14ac:dyDescent="0.25">
      <c r="A57" s="5"/>
      <c r="B57" s="8"/>
    </row>
    <row r="58" spans="1:4" x14ac:dyDescent="0.25">
      <c r="A58" s="22" t="s">
        <v>94</v>
      </c>
      <c r="B58" s="25" t="e">
        <f>+B37+B25</f>
        <v>#REF!</v>
      </c>
    </row>
    <row r="59" spans="1:4" x14ac:dyDescent="0.25">
      <c r="A59" s="22" t="s">
        <v>87</v>
      </c>
      <c r="B59" s="26" t="e">
        <f>B58/B27*100</f>
        <v>#REF!</v>
      </c>
      <c r="C59" s="11"/>
      <c r="D59" s="11"/>
    </row>
    <row r="60" spans="1:4" x14ac:dyDescent="0.25">
      <c r="A60" s="5"/>
      <c r="B60" s="4"/>
    </row>
    <row r="61" spans="1:4" x14ac:dyDescent="0.25">
      <c r="A61" s="22" t="s">
        <v>19</v>
      </c>
      <c r="B61" s="4"/>
    </row>
    <row r="62" spans="1:4" ht="31.2" x14ac:dyDescent="0.25">
      <c r="A62" s="22" t="s">
        <v>90</v>
      </c>
      <c r="B62" s="25">
        <v>0.05</v>
      </c>
    </row>
    <row r="63" spans="1:4" x14ac:dyDescent="0.25">
      <c r="A63" s="22" t="s">
        <v>88</v>
      </c>
      <c r="B63" s="24" t="e">
        <f>B31+B62</f>
        <v>#REF!</v>
      </c>
    </row>
    <row r="64" spans="1:4" x14ac:dyDescent="0.25">
      <c r="A64" s="3"/>
      <c r="B64" s="3"/>
    </row>
    <row r="67" spans="2:2" x14ac:dyDescent="0.25">
      <c r="B67" s="13"/>
    </row>
    <row r="68" spans="2:2" x14ac:dyDescent="0.25">
      <c r="B68" s="1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4B9E8-E53E-4A7E-AFA6-9C5C77BF29A8}">
  <dimension ref="A1:D69"/>
  <sheetViews>
    <sheetView rightToLeft="1" workbookViewId="0">
      <selection activeCell="B25" sqref="B25"/>
    </sheetView>
  </sheetViews>
  <sheetFormatPr defaultColWidth="9" defaultRowHeight="15.6" x14ac:dyDescent="0.3"/>
  <cols>
    <col min="1" max="1" width="51.69921875" style="6" customWidth="1"/>
    <col min="2" max="2" width="33.8984375" style="6" bestFit="1" customWidth="1"/>
    <col min="3" max="3" width="9" style="6"/>
    <col min="4" max="4" width="49.19921875" style="6" bestFit="1" customWidth="1"/>
    <col min="5" max="16384" width="9" style="6"/>
  </cols>
  <sheetData>
    <row r="1" spans="1:4" x14ac:dyDescent="0.3">
      <c r="A1" s="36" t="s">
        <v>116</v>
      </c>
      <c r="B1" s="36">
        <v>5051</v>
      </c>
    </row>
    <row r="2" spans="1:4" x14ac:dyDescent="0.3">
      <c r="A2" s="36" t="s">
        <v>95</v>
      </c>
      <c r="B2" s="36">
        <v>394</v>
      </c>
    </row>
    <row r="3" spans="1:4" x14ac:dyDescent="0.3">
      <c r="A3" s="36" t="s">
        <v>96</v>
      </c>
      <c r="B3" s="36" t="s">
        <v>97</v>
      </c>
    </row>
    <row r="4" spans="1:4" x14ac:dyDescent="0.3">
      <c r="A4" s="36" t="s">
        <v>98</v>
      </c>
      <c r="B4" s="37">
        <v>46022</v>
      </c>
    </row>
    <row r="5" spans="1:4" x14ac:dyDescent="0.3">
      <c r="A5" s="36" t="s">
        <v>99</v>
      </c>
      <c r="B5" s="36" t="s">
        <v>100</v>
      </c>
    </row>
    <row r="6" spans="1:4" ht="51.75" customHeight="1" x14ac:dyDescent="0.3">
      <c r="A6" s="41" t="s">
        <v>138</v>
      </c>
      <c r="B6" s="41" t="s">
        <v>0</v>
      </c>
    </row>
    <row r="7" spans="1:4" ht="31.2" x14ac:dyDescent="0.3">
      <c r="A7" s="15" t="s">
        <v>21</v>
      </c>
      <c r="B7" s="42"/>
    </row>
    <row r="8" spans="1:4" x14ac:dyDescent="0.3">
      <c r="A8" s="15" t="s">
        <v>22</v>
      </c>
      <c r="B8" s="42"/>
    </row>
    <row r="9" spans="1:4" x14ac:dyDescent="0.3">
      <c r="A9" s="5"/>
      <c r="B9" s="43"/>
    </row>
    <row r="10" spans="1:4" x14ac:dyDescent="0.3">
      <c r="A10" s="15" t="s">
        <v>73</v>
      </c>
      <c r="B10" s="43"/>
    </row>
    <row r="11" spans="1:4" ht="14.25" customHeight="1" x14ac:dyDescent="0.3">
      <c r="A11" s="5" t="s">
        <v>104</v>
      </c>
      <c r="B11" s="44">
        <v>13.220120000000001</v>
      </c>
      <c r="D11" s="34"/>
    </row>
    <row r="12" spans="1:4" ht="14.25" customHeight="1" x14ac:dyDescent="0.3">
      <c r="A12" s="5" t="s">
        <v>101</v>
      </c>
      <c r="B12" s="43">
        <v>0.2</v>
      </c>
      <c r="C12" s="32"/>
    </row>
    <row r="13" spans="1:4" ht="14.25" customHeight="1" x14ac:dyDescent="0.3">
      <c r="A13" s="5" t="s">
        <v>111</v>
      </c>
      <c r="B13" s="45">
        <v>0.36</v>
      </c>
      <c r="C13" s="32"/>
    </row>
    <row r="14" spans="1:4" ht="14.25" customHeight="1" x14ac:dyDescent="0.3">
      <c r="A14" s="5" t="s">
        <v>133</v>
      </c>
      <c r="B14" s="45">
        <v>2.2047600000000003</v>
      </c>
      <c r="C14" s="32"/>
    </row>
    <row r="15" spans="1:4" ht="14.25" customHeight="1" x14ac:dyDescent="0.3">
      <c r="A15" s="5" t="s">
        <v>134</v>
      </c>
      <c r="B15" s="45">
        <v>0.52080000000000004</v>
      </c>
      <c r="C15" s="32"/>
      <c r="D15" s="32"/>
    </row>
    <row r="16" spans="1:4" x14ac:dyDescent="0.3">
      <c r="A16" s="15" t="s">
        <v>24</v>
      </c>
      <c r="B16" s="44">
        <v>16.505680000000002</v>
      </c>
      <c r="D16" s="32"/>
    </row>
    <row r="17" spans="1:2" x14ac:dyDescent="0.3">
      <c r="A17" s="46"/>
      <c r="B17" s="42"/>
    </row>
    <row r="18" spans="1:2" x14ac:dyDescent="0.3">
      <c r="A18" s="15" t="s">
        <v>25</v>
      </c>
      <c r="B18" s="42"/>
    </row>
    <row r="19" spans="1:2" x14ac:dyDescent="0.3">
      <c r="A19" s="15" t="s">
        <v>22</v>
      </c>
      <c r="B19" s="42"/>
    </row>
    <row r="20" spans="1:2" x14ac:dyDescent="0.3">
      <c r="A20" s="5" t="s">
        <v>41</v>
      </c>
      <c r="B20" s="44"/>
    </row>
    <row r="21" spans="1:2" x14ac:dyDescent="0.3">
      <c r="A21" s="5" t="s">
        <v>42</v>
      </c>
      <c r="B21" s="47"/>
    </row>
    <row r="22" spans="1:2" x14ac:dyDescent="0.3">
      <c r="A22" s="5" t="s">
        <v>40</v>
      </c>
      <c r="B22" s="42"/>
    </row>
    <row r="23" spans="1:2" x14ac:dyDescent="0.3">
      <c r="A23" s="5" t="s">
        <v>43</v>
      </c>
      <c r="B23" s="42"/>
    </row>
    <row r="24" spans="1:2" x14ac:dyDescent="0.3">
      <c r="A24" s="15" t="s">
        <v>23</v>
      </c>
      <c r="B24" s="42"/>
    </row>
    <row r="25" spans="1:2" ht="15.75" customHeight="1" x14ac:dyDescent="0.3">
      <c r="A25" s="5" t="s">
        <v>141</v>
      </c>
      <c r="B25" s="45">
        <v>4.5062600000000002</v>
      </c>
    </row>
    <row r="26" spans="1:2" x14ac:dyDescent="0.3">
      <c r="A26" s="5" t="s">
        <v>40</v>
      </c>
      <c r="B26" s="42"/>
    </row>
    <row r="27" spans="1:2" x14ac:dyDescent="0.3">
      <c r="A27" s="5" t="s">
        <v>43</v>
      </c>
      <c r="B27" s="42"/>
    </row>
    <row r="28" spans="1:2" x14ac:dyDescent="0.3">
      <c r="A28" s="15" t="s">
        <v>26</v>
      </c>
      <c r="B28" s="44">
        <v>4.5062600000000002</v>
      </c>
    </row>
    <row r="29" spans="1:2" x14ac:dyDescent="0.3">
      <c r="A29" s="5"/>
      <c r="B29" s="42"/>
    </row>
    <row r="30" spans="1:2" ht="31.2" x14ac:dyDescent="0.3">
      <c r="A30" s="15" t="s">
        <v>27</v>
      </c>
      <c r="B30" s="42"/>
    </row>
    <row r="31" spans="1:2" x14ac:dyDescent="0.3">
      <c r="A31" s="5" t="s">
        <v>44</v>
      </c>
      <c r="B31" s="48"/>
    </row>
    <row r="32" spans="1:2" x14ac:dyDescent="0.3">
      <c r="A32" s="5" t="s">
        <v>45</v>
      </c>
      <c r="B32" s="47"/>
    </row>
    <row r="33" spans="1:2" x14ac:dyDescent="0.3">
      <c r="A33" s="5" t="s">
        <v>40</v>
      </c>
      <c r="B33" s="45">
        <v>0.19907</v>
      </c>
    </row>
    <row r="34" spans="1:2" x14ac:dyDescent="0.3">
      <c r="A34" s="5" t="s">
        <v>43</v>
      </c>
      <c r="B34" s="47"/>
    </row>
    <row r="35" spans="1:2" ht="31.2" x14ac:dyDescent="0.3">
      <c r="A35" s="15" t="s">
        <v>28</v>
      </c>
      <c r="B35" s="44">
        <v>0.19907</v>
      </c>
    </row>
    <row r="36" spans="1:2" x14ac:dyDescent="0.3">
      <c r="A36" s="15"/>
      <c r="B36" s="42"/>
    </row>
    <row r="37" spans="1:2" x14ac:dyDescent="0.3">
      <c r="A37" s="15" t="s">
        <v>29</v>
      </c>
      <c r="B37" s="44"/>
    </row>
    <row r="38" spans="1:2" x14ac:dyDescent="0.3">
      <c r="A38" s="5" t="s">
        <v>44</v>
      </c>
      <c r="B38" s="42"/>
    </row>
    <row r="39" spans="1:2" x14ac:dyDescent="0.3">
      <c r="A39" s="5" t="s">
        <v>45</v>
      </c>
      <c r="B39" s="47"/>
    </row>
    <row r="40" spans="1:2" x14ac:dyDescent="0.3">
      <c r="A40" s="5" t="s">
        <v>40</v>
      </c>
      <c r="B40" s="49"/>
    </row>
    <row r="41" spans="1:2" x14ac:dyDescent="0.3">
      <c r="A41" s="5" t="s">
        <v>43</v>
      </c>
      <c r="B41" s="47"/>
    </row>
    <row r="42" spans="1:2" ht="15" customHeight="1" x14ac:dyDescent="0.3">
      <c r="A42" s="50"/>
      <c r="B42" s="47"/>
    </row>
    <row r="43" spans="1:2" x14ac:dyDescent="0.3">
      <c r="A43" s="15" t="s">
        <v>30</v>
      </c>
      <c r="B43" s="44">
        <v>0</v>
      </c>
    </row>
    <row r="44" spans="1:2" x14ac:dyDescent="0.3">
      <c r="A44" s="5"/>
      <c r="B44" s="42"/>
    </row>
    <row r="45" spans="1:2" x14ac:dyDescent="0.3">
      <c r="A45" s="15" t="s">
        <v>31</v>
      </c>
      <c r="B45" s="42"/>
    </row>
    <row r="46" spans="1:2" x14ac:dyDescent="0.3">
      <c r="A46" s="5" t="s">
        <v>46</v>
      </c>
      <c r="B46" s="44"/>
    </row>
    <row r="47" spans="1:2" x14ac:dyDescent="0.3">
      <c r="A47" s="5" t="s">
        <v>47</v>
      </c>
      <c r="B47" s="42"/>
    </row>
    <row r="48" spans="1:2" x14ac:dyDescent="0.3">
      <c r="A48" s="5" t="s">
        <v>40</v>
      </c>
      <c r="B48" s="44">
        <v>47.513620000000003</v>
      </c>
    </row>
    <row r="49" spans="1:2" x14ac:dyDescent="0.3">
      <c r="A49" s="15" t="s">
        <v>32</v>
      </c>
      <c r="B49" s="44">
        <v>47.513620000000003</v>
      </c>
    </row>
    <row r="50" spans="1:2" x14ac:dyDescent="0.3">
      <c r="A50" s="15"/>
      <c r="B50" s="42"/>
    </row>
    <row r="51" spans="1:2" x14ac:dyDescent="0.3">
      <c r="A51" s="15" t="s">
        <v>33</v>
      </c>
      <c r="B51" s="42"/>
    </row>
    <row r="52" spans="1:2" x14ac:dyDescent="0.3">
      <c r="A52" s="5" t="s">
        <v>48</v>
      </c>
      <c r="B52" s="42"/>
    </row>
    <row r="53" spans="1:2" x14ac:dyDescent="0.3">
      <c r="A53" s="5" t="s">
        <v>49</v>
      </c>
      <c r="B53" s="42"/>
    </row>
    <row r="54" spans="1:2" x14ac:dyDescent="0.3">
      <c r="A54" s="5" t="s">
        <v>40</v>
      </c>
      <c r="B54" s="42"/>
    </row>
    <row r="55" spans="1:2" x14ac:dyDescent="0.3">
      <c r="A55" s="15" t="s">
        <v>34</v>
      </c>
      <c r="B55" s="42"/>
    </row>
    <row r="56" spans="1:2" x14ac:dyDescent="0.3">
      <c r="A56" s="15"/>
      <c r="B56" s="42"/>
    </row>
    <row r="57" spans="1:2" x14ac:dyDescent="0.3">
      <c r="A57" s="15" t="s">
        <v>35</v>
      </c>
      <c r="B57" s="42"/>
    </row>
    <row r="58" spans="1:2" x14ac:dyDescent="0.3">
      <c r="A58" s="5" t="s">
        <v>44</v>
      </c>
      <c r="B58" s="42"/>
    </row>
    <row r="59" spans="1:2" x14ac:dyDescent="0.3">
      <c r="A59" s="5" t="s">
        <v>45</v>
      </c>
      <c r="B59" s="42"/>
    </row>
    <row r="60" spans="1:2" x14ac:dyDescent="0.3">
      <c r="A60" s="5" t="s">
        <v>40</v>
      </c>
      <c r="B60" s="42"/>
    </row>
    <row r="61" spans="1:2" x14ac:dyDescent="0.3">
      <c r="A61" s="15" t="s">
        <v>36</v>
      </c>
      <c r="B61" s="42"/>
    </row>
    <row r="62" spans="1:2" x14ac:dyDescent="0.3">
      <c r="A62" s="5"/>
      <c r="B62" s="42"/>
    </row>
    <row r="63" spans="1:2" x14ac:dyDescent="0.3">
      <c r="A63" s="15" t="s">
        <v>37</v>
      </c>
      <c r="B63" s="42"/>
    </row>
    <row r="64" spans="1:2" x14ac:dyDescent="0.3">
      <c r="A64" s="5" t="s">
        <v>44</v>
      </c>
      <c r="B64" s="42"/>
    </row>
    <row r="65" spans="1:2" x14ac:dyDescent="0.3">
      <c r="A65" s="5" t="s">
        <v>45</v>
      </c>
      <c r="B65" s="42"/>
    </row>
    <row r="66" spans="1:2" x14ac:dyDescent="0.3">
      <c r="A66" s="5" t="s">
        <v>40</v>
      </c>
      <c r="B66" s="42"/>
    </row>
    <row r="67" spans="1:2" x14ac:dyDescent="0.3">
      <c r="A67" s="15" t="s">
        <v>38</v>
      </c>
      <c r="B67" s="42"/>
    </row>
    <row r="68" spans="1:2" x14ac:dyDescent="0.3">
      <c r="A68" s="5"/>
      <c r="B68" s="42"/>
    </row>
    <row r="69" spans="1:2" x14ac:dyDescent="0.3">
      <c r="A69" s="15" t="s">
        <v>140</v>
      </c>
      <c r="B69" s="44">
        <v>68.724630000000005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79A62-9DD2-4E8A-BAF1-8E32D5B98D87}">
  <sheetPr>
    <pageSetUpPr fitToPage="1"/>
  </sheetPr>
  <dimension ref="A1:D80"/>
  <sheetViews>
    <sheetView rightToLeft="1" topLeftCell="A27" zoomScaleNormal="100" workbookViewId="0">
      <selection activeCell="B72" sqref="B72"/>
    </sheetView>
  </sheetViews>
  <sheetFormatPr defaultColWidth="9" defaultRowHeight="15.6" x14ac:dyDescent="0.25"/>
  <cols>
    <col min="1" max="1" width="57.09765625" style="7" customWidth="1"/>
    <col min="2" max="2" width="11.69921875" style="7" bestFit="1" customWidth="1"/>
    <col min="3" max="16384" width="9" style="7"/>
  </cols>
  <sheetData>
    <row r="1" spans="1:2" x14ac:dyDescent="0.25">
      <c r="A1" s="36" t="s">
        <v>116</v>
      </c>
      <c r="B1" s="36">
        <v>5051</v>
      </c>
    </row>
    <row r="2" spans="1:2" x14ac:dyDescent="0.25">
      <c r="A2" s="36" t="s">
        <v>95</v>
      </c>
      <c r="B2" s="36">
        <v>394</v>
      </c>
    </row>
    <row r="3" spans="1:2" x14ac:dyDescent="0.25">
      <c r="A3" s="36" t="s">
        <v>96</v>
      </c>
      <c r="B3" s="36" t="s">
        <v>97</v>
      </c>
    </row>
    <row r="4" spans="1:2" x14ac:dyDescent="0.25">
      <c r="A4" s="36" t="s">
        <v>98</v>
      </c>
      <c r="B4" s="37">
        <v>46022</v>
      </c>
    </row>
    <row r="5" spans="1:2" x14ac:dyDescent="0.25">
      <c r="A5" s="36"/>
      <c r="B5" s="36"/>
    </row>
    <row r="6" spans="1:2" ht="88.5" customHeight="1" x14ac:dyDescent="0.25">
      <c r="A6" s="41" t="s">
        <v>139</v>
      </c>
      <c r="B6" s="41" t="s">
        <v>50</v>
      </c>
    </row>
    <row r="7" spans="1:2" ht="27" customHeight="1" x14ac:dyDescent="0.25">
      <c r="A7" s="15" t="s">
        <v>51</v>
      </c>
      <c r="B7" s="51"/>
    </row>
    <row r="8" spans="1:2" ht="15.75" customHeight="1" x14ac:dyDescent="0.25">
      <c r="A8" s="5" t="s">
        <v>126</v>
      </c>
      <c r="B8" s="44">
        <v>13.009399999999998</v>
      </c>
    </row>
    <row r="9" spans="1:2" ht="15.75" customHeight="1" x14ac:dyDescent="0.25">
      <c r="A9" s="5" t="s">
        <v>127</v>
      </c>
      <c r="B9" s="44">
        <v>6.0370600000000012</v>
      </c>
    </row>
    <row r="10" spans="1:2" ht="15.75" customHeight="1" x14ac:dyDescent="0.25">
      <c r="A10" s="5" t="s">
        <v>128</v>
      </c>
      <c r="B10" s="44">
        <v>4.2669599999999992</v>
      </c>
    </row>
    <row r="11" spans="1:2" ht="15.75" customHeight="1" x14ac:dyDescent="0.25">
      <c r="A11" s="5" t="s">
        <v>129</v>
      </c>
      <c r="B11" s="44">
        <v>18.765880000000003</v>
      </c>
    </row>
    <row r="12" spans="1:2" ht="15.75" customHeight="1" x14ac:dyDescent="0.25">
      <c r="A12" s="5" t="s">
        <v>130</v>
      </c>
      <c r="B12" s="44">
        <v>3.6388699999999998</v>
      </c>
    </row>
    <row r="13" spans="1:2" ht="15.75" customHeight="1" x14ac:dyDescent="0.25">
      <c r="A13" s="5" t="s">
        <v>131</v>
      </c>
      <c r="B13" s="44">
        <v>4.1391400000000003</v>
      </c>
    </row>
    <row r="14" spans="1:2" ht="15.75" customHeight="1" x14ac:dyDescent="0.25">
      <c r="A14" s="5" t="s">
        <v>132</v>
      </c>
      <c r="B14" s="44">
        <v>6.301333333333333</v>
      </c>
    </row>
    <row r="15" spans="1:2" ht="25.5" customHeight="1" x14ac:dyDescent="0.25">
      <c r="A15" s="15" t="s">
        <v>52</v>
      </c>
      <c r="B15" s="44">
        <v>56.15864333333333</v>
      </c>
    </row>
    <row r="16" spans="1:2" ht="13.5" customHeight="1" x14ac:dyDescent="0.25">
      <c r="A16" s="15"/>
      <c r="B16" s="44"/>
    </row>
    <row r="17" spans="1:2" ht="24" customHeight="1" x14ac:dyDescent="0.25">
      <c r="A17" s="15" t="s">
        <v>53</v>
      </c>
      <c r="B17" s="44"/>
    </row>
    <row r="18" spans="1:2" ht="15.75" customHeight="1" x14ac:dyDescent="0.25">
      <c r="A18" s="5"/>
      <c r="B18" s="44"/>
    </row>
    <row r="19" spans="1:2" ht="21.75" customHeight="1" x14ac:dyDescent="0.25">
      <c r="A19" s="15" t="s">
        <v>54</v>
      </c>
      <c r="B19" s="44">
        <v>0</v>
      </c>
    </row>
    <row r="20" spans="1:2" ht="16.5" customHeight="1" x14ac:dyDescent="0.25">
      <c r="A20" s="15"/>
      <c r="B20" s="44"/>
    </row>
    <row r="21" spans="1:2" ht="24" customHeight="1" x14ac:dyDescent="0.25">
      <c r="A21" s="15" t="s">
        <v>55</v>
      </c>
      <c r="B21" s="44"/>
    </row>
    <row r="22" spans="1:2" x14ac:dyDescent="0.25">
      <c r="A22" s="5" t="s">
        <v>44</v>
      </c>
      <c r="B22" s="44">
        <v>0</v>
      </c>
    </row>
    <row r="23" spans="1:2" x14ac:dyDescent="0.25">
      <c r="A23" s="5" t="s">
        <v>45</v>
      </c>
      <c r="B23" s="44">
        <v>0</v>
      </c>
    </row>
    <row r="24" spans="1:2" x14ac:dyDescent="0.25">
      <c r="A24" s="5" t="s">
        <v>92</v>
      </c>
      <c r="B24" s="44">
        <v>0</v>
      </c>
    </row>
    <row r="25" spans="1:2" x14ac:dyDescent="0.25">
      <c r="A25" s="5" t="s">
        <v>43</v>
      </c>
      <c r="B25" s="44">
        <v>0</v>
      </c>
    </row>
    <row r="26" spans="1:2" x14ac:dyDescent="0.25">
      <c r="A26" s="15" t="s">
        <v>56</v>
      </c>
      <c r="B26" s="44">
        <v>0</v>
      </c>
    </row>
    <row r="27" spans="1:2" x14ac:dyDescent="0.25">
      <c r="A27" s="5"/>
      <c r="B27" s="44"/>
    </row>
    <row r="28" spans="1:2" ht="26.25" customHeight="1" x14ac:dyDescent="0.25">
      <c r="A28" s="15" t="s">
        <v>57</v>
      </c>
      <c r="B28" s="44"/>
    </row>
    <row r="29" spans="1:2" x14ac:dyDescent="0.25">
      <c r="A29" s="5" t="s">
        <v>44</v>
      </c>
      <c r="B29" s="44">
        <v>0</v>
      </c>
    </row>
    <row r="30" spans="1:2" x14ac:dyDescent="0.25">
      <c r="A30" s="5" t="s">
        <v>45</v>
      </c>
      <c r="B30" s="44">
        <v>0</v>
      </c>
    </row>
    <row r="31" spans="1:2" x14ac:dyDescent="0.25">
      <c r="A31" s="5" t="s">
        <v>40</v>
      </c>
      <c r="B31" s="44">
        <v>0</v>
      </c>
    </row>
    <row r="32" spans="1:2" x14ac:dyDescent="0.25">
      <c r="A32" s="5" t="s">
        <v>43</v>
      </c>
      <c r="B32" s="44">
        <v>0</v>
      </c>
    </row>
    <row r="33" spans="1:4" x14ac:dyDescent="0.25">
      <c r="A33" s="15" t="s">
        <v>58</v>
      </c>
      <c r="B33" s="44">
        <v>0</v>
      </c>
    </row>
    <row r="34" spans="1:4" x14ac:dyDescent="0.25">
      <c r="A34" s="5"/>
      <c r="B34" s="52"/>
    </row>
    <row r="35" spans="1:4" ht="31.2" x14ac:dyDescent="0.25">
      <c r="A35" s="15" t="s">
        <v>59</v>
      </c>
      <c r="B35" s="52"/>
    </row>
    <row r="36" spans="1:4" x14ac:dyDescent="0.25">
      <c r="A36" s="5" t="s">
        <v>121</v>
      </c>
      <c r="B36" s="45">
        <v>5.395463149978081</v>
      </c>
    </row>
    <row r="37" spans="1:4" x14ac:dyDescent="0.25">
      <c r="A37" s="5" t="s">
        <v>119</v>
      </c>
      <c r="B37" s="45">
        <v>2.5532006958904097</v>
      </c>
    </row>
    <row r="38" spans="1:4" x14ac:dyDescent="0.25">
      <c r="A38" s="5" t="s">
        <v>103</v>
      </c>
      <c r="B38" s="45">
        <v>4.0526722675205482</v>
      </c>
    </row>
    <row r="39" spans="1:4" x14ac:dyDescent="0.25">
      <c r="A39" s="5" t="s">
        <v>122</v>
      </c>
      <c r="B39" s="45">
        <v>2.7532906987397254</v>
      </c>
    </row>
    <row r="40" spans="1:4" x14ac:dyDescent="0.25">
      <c r="A40" s="5" t="s">
        <v>118</v>
      </c>
      <c r="B40" s="45">
        <v>0.50671524575342453</v>
      </c>
    </row>
    <row r="41" spans="1:4" x14ac:dyDescent="0.25">
      <c r="A41" s="5" t="s">
        <v>102</v>
      </c>
      <c r="B41" s="45">
        <v>0.63653150273424686</v>
      </c>
    </row>
    <row r="42" spans="1:4" x14ac:dyDescent="0.25">
      <c r="A42" s="5" t="s">
        <v>124</v>
      </c>
      <c r="B42" s="45">
        <v>0.16793649494794516</v>
      </c>
    </row>
    <row r="43" spans="1:4" x14ac:dyDescent="0.25">
      <c r="A43" s="5" t="s">
        <v>125</v>
      </c>
      <c r="B43" s="45">
        <v>0.16129863479999998</v>
      </c>
    </row>
    <row r="44" spans="1:4" x14ac:dyDescent="0.25">
      <c r="A44" s="5" t="s">
        <v>120</v>
      </c>
      <c r="B44" s="45">
        <v>4.7499620493150645E-2</v>
      </c>
    </row>
    <row r="45" spans="1:4" x14ac:dyDescent="0.25">
      <c r="A45" s="5" t="s">
        <v>106</v>
      </c>
      <c r="B45" s="45">
        <v>3.0888961643835526E-2</v>
      </c>
    </row>
    <row r="46" spans="1:4" x14ac:dyDescent="0.25">
      <c r="A46" s="5" t="s">
        <v>113</v>
      </c>
      <c r="B46" s="45">
        <v>0.4725352561643838</v>
      </c>
      <c r="D46" s="33"/>
    </row>
    <row r="47" spans="1:4" ht="15" customHeight="1" x14ac:dyDescent="0.25">
      <c r="A47" s="5" t="s">
        <v>123</v>
      </c>
      <c r="B47" s="45">
        <v>1.8168782465753423E-2</v>
      </c>
    </row>
    <row r="48" spans="1:4" x14ac:dyDescent="0.25">
      <c r="A48" s="15" t="s">
        <v>60</v>
      </c>
      <c r="B48" s="44">
        <v>16.796201311131508</v>
      </c>
    </row>
    <row r="49" spans="1:2" x14ac:dyDescent="0.25">
      <c r="A49" s="15"/>
      <c r="B49" s="52"/>
    </row>
    <row r="50" spans="1:2" ht="46.8" x14ac:dyDescent="0.25">
      <c r="A50" s="15" t="s">
        <v>61</v>
      </c>
      <c r="B50" s="52"/>
    </row>
    <row r="51" spans="1:2" x14ac:dyDescent="0.25">
      <c r="A51" s="5"/>
      <c r="B51" s="45"/>
    </row>
    <row r="52" spans="1:2" x14ac:dyDescent="0.25">
      <c r="A52" s="5" t="s">
        <v>113</v>
      </c>
      <c r="B52" s="45">
        <v>9.9773259643835668E-2</v>
      </c>
    </row>
    <row r="53" spans="1:2" ht="57.75" customHeight="1" x14ac:dyDescent="0.25">
      <c r="A53" s="15" t="s">
        <v>62</v>
      </c>
      <c r="B53" s="44">
        <v>9.9773259643835668E-2</v>
      </c>
    </row>
    <row r="54" spans="1:2" ht="35.25" customHeight="1" x14ac:dyDescent="0.25">
      <c r="A54" s="15"/>
      <c r="B54" s="44"/>
    </row>
    <row r="55" spans="1:2" ht="46.8" x14ac:dyDescent="0.25">
      <c r="A55" s="53" t="s">
        <v>63</v>
      </c>
      <c r="B55" s="44"/>
    </row>
    <row r="56" spans="1:2" x14ac:dyDescent="0.25">
      <c r="A56" s="5" t="s">
        <v>105</v>
      </c>
      <c r="B56" s="45">
        <v>4.232433109139726</v>
      </c>
    </row>
    <row r="57" spans="1:2" x14ac:dyDescent="0.25">
      <c r="A57" s="5"/>
      <c r="B57" s="44"/>
    </row>
    <row r="58" spans="1:2" x14ac:dyDescent="0.25">
      <c r="A58" s="15" t="s">
        <v>64</v>
      </c>
      <c r="B58" s="44">
        <v>4.232433109139726</v>
      </c>
    </row>
    <row r="60" spans="1:2" ht="46.8" x14ac:dyDescent="0.25">
      <c r="A60" s="15" t="s">
        <v>65</v>
      </c>
      <c r="B60" s="52"/>
    </row>
    <row r="61" spans="1:2" x14ac:dyDescent="0.25">
      <c r="A61" s="15"/>
      <c r="B61" s="52"/>
    </row>
    <row r="62" spans="1:2" x14ac:dyDescent="0.25">
      <c r="A62" s="15" t="s">
        <v>66</v>
      </c>
      <c r="B62" s="44">
        <v>0</v>
      </c>
    </row>
    <row r="63" spans="1:2" x14ac:dyDescent="0.25">
      <c r="A63" s="5"/>
      <c r="B63" s="44"/>
    </row>
    <row r="64" spans="1:2" x14ac:dyDescent="0.25">
      <c r="A64" s="15" t="s">
        <v>67</v>
      </c>
      <c r="B64" s="44"/>
    </row>
    <row r="65" spans="1:2" x14ac:dyDescent="0.25">
      <c r="A65" s="5" t="s">
        <v>93</v>
      </c>
      <c r="B65" s="44">
        <v>0</v>
      </c>
    </row>
    <row r="66" spans="1:2" x14ac:dyDescent="0.25">
      <c r="A66" s="5" t="s">
        <v>68</v>
      </c>
      <c r="B66" s="44">
        <v>0</v>
      </c>
    </row>
    <row r="67" spans="1:2" x14ac:dyDescent="0.25">
      <c r="A67" s="5" t="s">
        <v>40</v>
      </c>
      <c r="B67" s="44">
        <v>0</v>
      </c>
    </row>
    <row r="68" spans="1:2" ht="21.75" customHeight="1" x14ac:dyDescent="0.25">
      <c r="A68" s="15" t="s">
        <v>69</v>
      </c>
      <c r="B68" s="44">
        <v>0</v>
      </c>
    </row>
    <row r="69" spans="1:2" ht="26.25" customHeight="1" x14ac:dyDescent="0.25">
      <c r="A69" s="15"/>
      <c r="B69" s="44"/>
    </row>
    <row r="70" spans="1:2" x14ac:dyDescent="0.25">
      <c r="A70" s="15" t="s">
        <v>70</v>
      </c>
      <c r="B70" s="44">
        <v>77.287051013248401</v>
      </c>
    </row>
    <row r="71" spans="1:2" x14ac:dyDescent="0.25">
      <c r="A71" s="15" t="s">
        <v>39</v>
      </c>
      <c r="B71" s="44"/>
    </row>
    <row r="72" spans="1:2" x14ac:dyDescent="0.25">
      <c r="A72" s="5" t="s">
        <v>126</v>
      </c>
      <c r="B72" s="44">
        <v>92.83</v>
      </c>
    </row>
    <row r="73" spans="1:2" x14ac:dyDescent="0.25">
      <c r="A73" s="5" t="s">
        <v>127</v>
      </c>
      <c r="B73" s="44">
        <v>25.17</v>
      </c>
    </row>
    <row r="74" spans="1:2" x14ac:dyDescent="0.25">
      <c r="A74" s="5" t="s">
        <v>128</v>
      </c>
      <c r="B74" s="44">
        <v>9.69</v>
      </c>
    </row>
    <row r="75" spans="1:2" x14ac:dyDescent="0.25">
      <c r="A75" s="5" t="s">
        <v>129</v>
      </c>
      <c r="B75" s="44">
        <v>46.14</v>
      </c>
    </row>
    <row r="76" spans="1:2" x14ac:dyDescent="0.25">
      <c r="A76" s="5" t="s">
        <v>130</v>
      </c>
      <c r="B76" s="44">
        <v>53.17</v>
      </c>
    </row>
    <row r="77" spans="1:2" x14ac:dyDescent="0.25">
      <c r="A77" s="5" t="s">
        <v>131</v>
      </c>
      <c r="B77" s="44">
        <v>7.39</v>
      </c>
    </row>
    <row r="78" spans="1:2" x14ac:dyDescent="0.25">
      <c r="A78" s="15" t="s">
        <v>89</v>
      </c>
      <c r="B78" s="44">
        <v>234.39</v>
      </c>
    </row>
    <row r="79" spans="1:2" x14ac:dyDescent="0.25">
      <c r="A79" s="15"/>
      <c r="B79" s="44"/>
    </row>
    <row r="80" spans="1:2" ht="15" customHeight="1" x14ac:dyDescent="0.25">
      <c r="A80" s="15" t="s">
        <v>71</v>
      </c>
      <c r="B80" s="12">
        <v>61898</v>
      </c>
    </row>
  </sheetData>
  <sortState xmlns:xlrd2="http://schemas.microsoft.com/office/spreadsheetml/2017/richdata2" ref="A36:B47">
    <sortCondition descending="1" ref="B36:B47"/>
  </sortState>
  <pageMargins left="0.7" right="0.7" top="0.48" bottom="0.17" header="0.3" footer="0.3"/>
  <pageSetup paperSize="9" scale="5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4</vt:i4>
      </vt:variant>
      <vt:variant>
        <vt:lpstr>טווחים בעלי שם</vt:lpstr>
      </vt:variant>
      <vt:variant>
        <vt:i4>1</vt:i4>
      </vt:variant>
    </vt:vector>
  </HeadingPairs>
  <TitlesOfParts>
    <vt:vector size="5" baseType="lpstr">
      <vt:lpstr>נספח 1 </vt:lpstr>
      <vt:lpstr>נספח 1 - רום רביד</vt:lpstr>
      <vt:lpstr>נספח 2 </vt:lpstr>
      <vt:lpstr>נספח 3 </vt:lpstr>
      <vt:lpstr>'נספח 1 '!WPrint_Area_W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Sagit Abuchazira</dc:creator>
  <cp:lastModifiedBy>Victor Volokh</cp:lastModifiedBy>
  <cp:lastPrinted>2026-04-26T08:22:11Z</cp:lastPrinted>
  <dcterms:created xsi:type="dcterms:W3CDTF">2024-01-28T18:32:14Z</dcterms:created>
  <dcterms:modified xsi:type="dcterms:W3CDTF">2026-05-26T08:32:36Z</dcterms:modified>
</cp:coreProperties>
</file>